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1940" windowHeight="4875" activeTab="1"/>
  </bookViews>
  <sheets>
    <sheet name="Pla Petit" sheetId="1" r:id="rId1"/>
    <sheet name="Pla Gran" sheetId="2" r:id="rId2"/>
  </sheets>
  <definedNames/>
  <calcPr fullCalcOnLoad="1"/>
</workbook>
</file>

<file path=xl/sharedStrings.xml><?xml version="1.0" encoding="utf-8"?>
<sst xmlns="http://schemas.openxmlformats.org/spreadsheetml/2006/main" count="159" uniqueCount="69">
  <si>
    <t>Resta</t>
  </si>
  <si>
    <t>Velocitat mitjana</t>
  </si>
  <si>
    <t>Hora de partida</t>
  </si>
  <si>
    <t>Km par.</t>
  </si>
  <si>
    <t>Km falt.</t>
  </si>
  <si>
    <t>Km.Total</t>
  </si>
  <si>
    <t>Km. total</t>
  </si>
  <si>
    <t>Itinerari</t>
  </si>
  <si>
    <t>PK entrada</t>
  </si>
  <si>
    <t>PK sortida</t>
  </si>
  <si>
    <t>XXIX TROFEU PLA DE MALLORCA</t>
  </si>
  <si>
    <t>ESTABLIMENTS - CASTELL DE BELLVER</t>
  </si>
  <si>
    <t>Inscipcions: Bar Es Pou ( linea de sortida)</t>
  </si>
  <si>
    <t xml:space="preserve">Sortida de ESTABLIMENTS (Bar Es Pou),  a les 9:00 h </t>
  </si>
  <si>
    <t>Sortida - c/ Moli d'es Comte, 17, gir dreta c/ Rector Estrades, gir esquerra  dir. Esporles  per Ma-1040</t>
  </si>
  <si>
    <t>Rotonda ctra. Valldemossa, gir dreta dir. Palma per Ma-1110</t>
  </si>
  <si>
    <t>Rotonda Universitat, recte dir . Palma per Ma-1110</t>
  </si>
  <si>
    <t>Rotonda Son Espanyol, recte dir. Palma per Ma-1110</t>
  </si>
  <si>
    <t>Rotonda Hospital Son Espases, gir dreta per Camí Dels Reis</t>
  </si>
  <si>
    <r>
      <rPr>
        <b/>
        <sz val="8"/>
        <rFont val="Arial"/>
        <family val="2"/>
      </rPr>
      <t xml:space="preserve">Establiments, </t>
    </r>
    <r>
      <rPr>
        <sz val="8"/>
        <rFont val="Arial"/>
        <family val="2"/>
      </rPr>
      <t>entrada localitat per c/ Joan Mascaró i Fornés, gir esquerra per c/ Molí des Comte</t>
    </r>
  </si>
  <si>
    <t>Rotonda Polígon Can Valero, gir dreta per Camí dels Reis</t>
  </si>
  <si>
    <t>Rotonda La Vileta, recte per Camí dels Reis</t>
  </si>
  <si>
    <t>Rotonda recta dir. Palma per Camí de Gènova</t>
  </si>
  <si>
    <t>Rotonda recta dir. Palma per Andrea Doria</t>
  </si>
  <si>
    <t>Creuer gir dreta per C/ Son Armadans</t>
  </si>
  <si>
    <t>Creuer gir  dreta per c/ Camilo José Cela dir. Castell de Bellver</t>
  </si>
  <si>
    <t xml:space="preserve">Diumenge , 12 de maig de 2013                </t>
  </si>
  <si>
    <t>Organitza: P.C. Establiments</t>
  </si>
  <si>
    <t>Castell de Bellver - META - PREMI DE MUNYANYA</t>
  </si>
  <si>
    <r>
      <t xml:space="preserve">C/ Molí des Comte (Bar Es Pou) pas per Meta Ma-1042- </t>
    </r>
    <r>
      <rPr>
        <b/>
        <sz val="8"/>
        <rFont val="Arial"/>
        <family val="2"/>
      </rPr>
      <t>M. VOLAN</t>
    </r>
    <r>
      <rPr>
        <sz val="8"/>
        <rFont val="Arial"/>
        <family val="2"/>
      </rPr>
      <t>T</t>
    </r>
  </si>
  <si>
    <t>COLL D'EN PORTELL - PREMI DE MUNTANYA</t>
  </si>
  <si>
    <r>
      <t xml:space="preserve">Rot Establiments, gir dreta dir. Establiments Ma-1040- </t>
    </r>
    <r>
      <rPr>
        <b/>
        <sz val="8"/>
        <rFont val="Arial"/>
        <family val="2"/>
      </rPr>
      <t>SPRINT ESP.</t>
    </r>
  </si>
  <si>
    <t>Rotonda Cas Patró, recte dir. Palma per Ma-1111</t>
  </si>
  <si>
    <t>Creuer ctr. Palma-Puigpunyent, gir esquerra dir. Palma per Ma-1041</t>
  </si>
  <si>
    <t>Rotonda Son Rapinya, recte per Camí dels Reis (contra direcció)</t>
  </si>
  <si>
    <t xml:space="preserve">Rotonda Son Suredeta, gir esq. dir. Palma </t>
  </si>
  <si>
    <r>
      <rPr>
        <b/>
        <sz val="8"/>
        <color indexed="10"/>
        <rFont val="Arial"/>
        <family val="2"/>
      </rPr>
      <t>Esporles</t>
    </r>
    <r>
      <rPr>
        <sz val="8"/>
        <rFont val="Arial"/>
        <family val="0"/>
      </rPr>
      <t>, gir dreta dir. S'Esgleieta per Ma-1120</t>
    </r>
  </si>
  <si>
    <t>ALARO S´OLIVERET</t>
  </si>
  <si>
    <t>Inscipciones: CYCLING PLANET ( linea de salida)</t>
  </si>
  <si>
    <t>Domingo 27 de abril</t>
  </si>
  <si>
    <t>Inscipciones: Cicling Planet ( linea de salida)</t>
  </si>
  <si>
    <t xml:space="preserve">Salida de Alaro (Cicling Planet),  a les 10:00 h </t>
  </si>
  <si>
    <t>Recto por Ma 2021</t>
  </si>
  <si>
    <t>Recto por Cami des Raiguer</t>
  </si>
  <si>
    <t>Giro derecha por Cami de Coanegra</t>
  </si>
  <si>
    <t>Giro derecha por Cami Vell de Alaro (calzada romana)</t>
  </si>
  <si>
    <t>Entrada a Alaro por C/ de Can Palou</t>
  </si>
  <si>
    <t>Giro izquierda por C/ de Porrosat</t>
  </si>
  <si>
    <t>Recto por C/ Can Coxeti</t>
  </si>
  <si>
    <t>Giro derecha por C/ Ca Na Fara</t>
  </si>
  <si>
    <t>Recto atraveasando la Ma 2110</t>
  </si>
  <si>
    <t>Giro derecha direccion Alaro</t>
  </si>
  <si>
    <t>Entrada a Alaro por Avd. Constitucio hasta el nº 26</t>
  </si>
  <si>
    <t>1ª vuelta: Salida: Avd. Constitucio, 26 giro izquierda por C/ Pere Rosello Olive</t>
  </si>
  <si>
    <t>Giro derecha por C/ Pujol</t>
  </si>
  <si>
    <t>Recto por C/ Puig de sa Comuna</t>
  </si>
  <si>
    <t>Giro derecha por C/ Son Pol</t>
  </si>
  <si>
    <t>Giro izquierda por Carre Solleric</t>
  </si>
  <si>
    <t>Giro derecha por Cami Vell de Orient</t>
  </si>
  <si>
    <t>Seguir recto por el Cami Vell de Orient</t>
  </si>
  <si>
    <t>2ª vuelta: Salida: Avd. Constitucio, 26 giro izquierda por C/ Pere Rosello Olive</t>
  </si>
  <si>
    <t>3ª vuelta: Salida: Avd. Constitucio, 26 giro izquierda por C/ Pere Rosello Olive</t>
  </si>
  <si>
    <t>4ª vuelta: Salida: Avd. Constitucio, 26 giro izquierda por C/ Pere Rosello Olive</t>
  </si>
  <si>
    <t>5ª vuelta: Salida: Avd. Constitucio, 26 giro izquierda por C/ Pere Rosello Olive</t>
  </si>
  <si>
    <t>6ª vuelta: Salida: Avd. Constitucio, 26 giro izquierda por C/ Pere Rosello Olive</t>
  </si>
  <si>
    <t>Giro derecha direccion Alaro por MA 2022</t>
  </si>
  <si>
    <t xml:space="preserve">Recto por el Carre de Solleric </t>
  </si>
  <si>
    <t>Recto direccion Orient por MA 2100</t>
  </si>
  <si>
    <t>Meta en Hotel S´Oliveret Km 15,850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</si>
</sst>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\ &quot;Km/h&quot;"/>
    <numFmt numFmtId="181" formatCode="h:mm;@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color indexed="53"/>
      <name val="Arial"/>
      <family val="2"/>
    </font>
    <font>
      <b/>
      <sz val="8"/>
      <color indexed="10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20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180" fontId="1" fillId="0" borderId="0" xfId="0" applyNumberFormat="1" applyFon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1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20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181" fontId="5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180" fontId="6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top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 vertical="top"/>
    </xf>
    <xf numFmtId="181" fontId="5" fillId="0" borderId="12" xfId="0" applyNumberFormat="1" applyFont="1" applyBorder="1" applyAlignment="1">
      <alignment horizontal="center" vertical="top"/>
    </xf>
    <xf numFmtId="0" fontId="6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181" fontId="5" fillId="34" borderId="10" xfId="0" applyNumberFormat="1" applyFont="1" applyFill="1" applyBorder="1" applyAlignment="1">
      <alignment horizontal="center" vertical="top"/>
    </xf>
    <xf numFmtId="0" fontId="0" fillId="34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2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top"/>
    </xf>
    <xf numFmtId="20" fontId="5" fillId="0" borderId="10" xfId="0" applyNumberFormat="1" applyFont="1" applyBorder="1" applyAlignment="1">
      <alignment horizontal="center" vertical="top"/>
    </xf>
    <xf numFmtId="181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181" fontId="5" fillId="34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5" fillId="34" borderId="13" xfId="0" applyFont="1" applyFill="1" applyBorder="1" applyAlignment="1">
      <alignment horizontal="center" vertical="center"/>
    </xf>
    <xf numFmtId="181" fontId="5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9525</xdr:colOff>
      <xdr:row>3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5867400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9525</xdr:colOff>
      <xdr:row>3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623887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7"/>
  <sheetViews>
    <sheetView zoomScalePageLayoutView="0" workbookViewId="0" topLeftCell="A124">
      <selection activeCell="A13" sqref="A13"/>
    </sheetView>
  </sheetViews>
  <sheetFormatPr defaultColWidth="11.421875" defaultRowHeight="12.75"/>
  <cols>
    <col min="1" max="1" width="47.140625" style="0" customWidth="1"/>
    <col min="2" max="2" width="0.13671875" style="0" customWidth="1"/>
    <col min="3" max="3" width="9.00390625" style="0" customWidth="1"/>
    <col min="4" max="4" width="9.421875" style="0" customWidth="1"/>
    <col min="5" max="5" width="7.8515625" style="0" customWidth="1"/>
    <col min="6" max="6" width="5.8515625" style="0" hidden="1" customWidth="1"/>
    <col min="7" max="10" width="11.421875" style="1" hidden="1" customWidth="1"/>
    <col min="11" max="12" width="11.421875" style="0" hidden="1" customWidth="1"/>
    <col min="13" max="14" width="7.140625" style="0" customWidth="1"/>
    <col min="15" max="15" width="7.421875" style="0" customWidth="1"/>
    <col min="16" max="16" width="7.57421875" style="0" customWidth="1"/>
    <col min="17" max="17" width="7.28125" style="0" customWidth="1"/>
    <col min="18" max="18" width="14.140625" style="0" customWidth="1"/>
    <col min="19" max="19" width="0.2890625" style="0" customWidth="1"/>
  </cols>
  <sheetData>
    <row r="2" ht="18">
      <c r="A2" s="67" t="s">
        <v>10</v>
      </c>
    </row>
    <row r="3" ht="12.75">
      <c r="A3" s="50"/>
    </row>
    <row r="4" spans="1:10" ht="15.75">
      <c r="A4" s="68" t="s">
        <v>11</v>
      </c>
      <c r="G4"/>
      <c r="H4"/>
      <c r="I4"/>
      <c r="J4"/>
    </row>
    <row r="5" spans="1:10" ht="12.75">
      <c r="A5" t="s">
        <v>26</v>
      </c>
      <c r="G5"/>
      <c r="H5"/>
      <c r="I5"/>
      <c r="J5"/>
    </row>
    <row r="6" spans="1:10" ht="12.75">
      <c r="A6" t="s">
        <v>12</v>
      </c>
      <c r="G6"/>
      <c r="H6"/>
      <c r="I6"/>
      <c r="J6"/>
    </row>
    <row r="7" spans="1:10" ht="12.75">
      <c r="A7" t="s">
        <v>13</v>
      </c>
      <c r="G7"/>
      <c r="H7"/>
      <c r="I7"/>
      <c r="J7"/>
    </row>
    <row r="8" spans="1:10" ht="12.75">
      <c r="A8" s="64" t="s">
        <v>27</v>
      </c>
      <c r="G8"/>
      <c r="H8"/>
      <c r="I8"/>
      <c r="J8"/>
    </row>
    <row r="9" spans="1:18" ht="12.75">
      <c r="A9" s="51"/>
      <c r="R9" s="6"/>
    </row>
    <row r="10" spans="1:18" ht="12.75">
      <c r="A10" s="40" t="s">
        <v>7</v>
      </c>
      <c r="B10" s="29"/>
      <c r="C10" s="29" t="s">
        <v>8</v>
      </c>
      <c r="D10" s="29" t="s">
        <v>9</v>
      </c>
      <c r="E10" s="30" t="s">
        <v>6</v>
      </c>
      <c r="F10" s="31" t="s">
        <v>0</v>
      </c>
      <c r="G10" s="32"/>
      <c r="H10" s="32"/>
      <c r="I10" s="32"/>
      <c r="J10" s="32"/>
      <c r="K10" s="31"/>
      <c r="L10" s="31"/>
      <c r="M10" s="30" t="s">
        <v>3</v>
      </c>
      <c r="N10" s="30" t="s">
        <v>4</v>
      </c>
      <c r="O10" s="33">
        <f>O56</f>
        <v>37</v>
      </c>
      <c r="P10" s="33">
        <f>P56</f>
        <v>40</v>
      </c>
      <c r="Q10" s="33">
        <f>Q56</f>
        <v>43</v>
      </c>
      <c r="R10" s="8"/>
    </row>
    <row r="11" spans="1:18" ht="23.25" customHeight="1">
      <c r="A11" s="49" t="s">
        <v>14</v>
      </c>
      <c r="B11" s="11">
        <v>0</v>
      </c>
      <c r="C11" s="12">
        <v>5</v>
      </c>
      <c r="D11" s="12">
        <v>11.1</v>
      </c>
      <c r="E11" s="12">
        <v>0</v>
      </c>
      <c r="F11" s="12">
        <v>72</v>
      </c>
      <c r="G11" s="13">
        <f aca="true" t="shared" si="0" ref="G11:G22">E11/30</f>
        <v>0</v>
      </c>
      <c r="H11" s="13">
        <f aca="true" t="shared" si="1" ref="H11:H22">G11*60</f>
        <v>0</v>
      </c>
      <c r="I11" s="13">
        <f aca="true" t="shared" si="2" ref="I11:I22">900+H11</f>
        <v>900</v>
      </c>
      <c r="J11" s="13">
        <f aca="true" t="shared" si="3" ref="J11:J22">I11/60</f>
        <v>15</v>
      </c>
      <c r="K11" s="12">
        <f aca="true" t="shared" si="4" ref="K11:K22">G11/24</f>
        <v>0</v>
      </c>
      <c r="L11" s="14">
        <f aca="true" t="shared" si="5" ref="L11:L22">K11</f>
        <v>0</v>
      </c>
      <c r="M11" s="13">
        <v>0</v>
      </c>
      <c r="N11" s="13">
        <f>$E$55-E11</f>
        <v>35.7</v>
      </c>
      <c r="O11" s="14">
        <f>($O$57*24+$E11/O$56)/24</f>
        <v>0.375</v>
      </c>
      <c r="P11" s="14">
        <f>($O$57*24+$E11/P$56)/24</f>
        <v>0.375</v>
      </c>
      <c r="Q11" s="14">
        <f>($O$57*24+$E11/Q$56)/24</f>
        <v>0.375</v>
      </c>
      <c r="R11" s="7"/>
    </row>
    <row r="12" spans="1:18" ht="12.75">
      <c r="A12" s="28" t="s">
        <v>30</v>
      </c>
      <c r="B12" s="11"/>
      <c r="C12" s="63"/>
      <c r="D12" s="63"/>
      <c r="E12" s="48">
        <v>5.57</v>
      </c>
      <c r="F12" s="52"/>
      <c r="G12" s="53"/>
      <c r="H12" s="53"/>
      <c r="I12" s="53"/>
      <c r="J12" s="53"/>
      <c r="K12" s="52"/>
      <c r="L12" s="54"/>
      <c r="M12" s="55">
        <f>E12-E11</f>
        <v>5.57</v>
      </c>
      <c r="N12" s="55">
        <f aca="true" t="shared" si="6" ref="N12:N31">$E$55-E12</f>
        <v>30.130000000000003</v>
      </c>
      <c r="O12" s="56">
        <f aca="true" t="shared" si="7" ref="O12:Q19">($O$57*24+$E12/O$56)/24</f>
        <v>0.3812725225225225</v>
      </c>
      <c r="P12" s="56">
        <f t="shared" si="7"/>
        <v>0.3808020833333334</v>
      </c>
      <c r="Q12" s="56">
        <f t="shared" si="7"/>
        <v>0.3803972868217054</v>
      </c>
      <c r="R12" s="7"/>
    </row>
    <row r="13" spans="1:18" ht="12.75">
      <c r="A13" s="34" t="s">
        <v>36</v>
      </c>
      <c r="B13" s="15">
        <v>5</v>
      </c>
      <c r="C13" s="25">
        <v>4.6</v>
      </c>
      <c r="D13" s="25">
        <v>0</v>
      </c>
      <c r="E13" s="48">
        <v>6.65</v>
      </c>
      <c r="F13" s="52">
        <f aca="true" t="shared" si="8" ref="F13:F22">31-E13</f>
        <v>24.35</v>
      </c>
      <c r="G13" s="53">
        <f t="shared" si="0"/>
        <v>0.22166666666666668</v>
      </c>
      <c r="H13" s="53">
        <f t="shared" si="1"/>
        <v>13.3</v>
      </c>
      <c r="I13" s="53">
        <f t="shared" si="2"/>
        <v>913.3</v>
      </c>
      <c r="J13" s="53">
        <f t="shared" si="3"/>
        <v>15.221666666666666</v>
      </c>
      <c r="K13" s="52">
        <f t="shared" si="4"/>
        <v>0.009236111111111112</v>
      </c>
      <c r="L13" s="54">
        <f t="shared" si="5"/>
        <v>0.009236111111111112</v>
      </c>
      <c r="M13" s="55">
        <f aca="true" t="shared" si="9" ref="M13:M31">E13-E12</f>
        <v>1.08</v>
      </c>
      <c r="N13" s="55">
        <f t="shared" si="6"/>
        <v>29.050000000000004</v>
      </c>
      <c r="O13" s="56">
        <f t="shared" si="7"/>
        <v>0.38248873873873873</v>
      </c>
      <c r="P13" s="56">
        <f t="shared" si="7"/>
        <v>0.3819270833333333</v>
      </c>
      <c r="Q13" s="56">
        <f t="shared" si="7"/>
        <v>0.3814437984496124</v>
      </c>
      <c r="R13" s="7"/>
    </row>
    <row r="14" spans="1:18" ht="12.75">
      <c r="A14" s="34" t="s">
        <v>15</v>
      </c>
      <c r="B14" s="11">
        <v>4</v>
      </c>
      <c r="C14" s="63">
        <v>10</v>
      </c>
      <c r="D14" s="63"/>
      <c r="E14" s="48">
        <v>11.5</v>
      </c>
      <c r="F14" s="52">
        <f t="shared" si="8"/>
        <v>19.5</v>
      </c>
      <c r="G14" s="53">
        <f t="shared" si="0"/>
        <v>0.38333333333333336</v>
      </c>
      <c r="H14" s="53">
        <f t="shared" si="1"/>
        <v>23</v>
      </c>
      <c r="I14" s="53">
        <f t="shared" si="2"/>
        <v>923</v>
      </c>
      <c r="J14" s="53">
        <f t="shared" si="3"/>
        <v>15.383333333333333</v>
      </c>
      <c r="K14" s="52">
        <f t="shared" si="4"/>
        <v>0.015972222222222224</v>
      </c>
      <c r="L14" s="54">
        <f t="shared" si="5"/>
        <v>0.015972222222222224</v>
      </c>
      <c r="M14" s="55">
        <f t="shared" si="9"/>
        <v>4.85</v>
      </c>
      <c r="N14" s="55">
        <f t="shared" si="6"/>
        <v>24.200000000000003</v>
      </c>
      <c r="O14" s="56">
        <f t="shared" si="7"/>
        <v>0.38795045045045046</v>
      </c>
      <c r="P14" s="56">
        <f t="shared" si="7"/>
        <v>0.38697916666666665</v>
      </c>
      <c r="Q14" s="56">
        <f t="shared" si="7"/>
        <v>0.38614341085271314</v>
      </c>
      <c r="R14" s="7"/>
    </row>
    <row r="15" spans="1:18" ht="12.75">
      <c r="A15" s="34" t="s">
        <v>16</v>
      </c>
      <c r="B15" s="15">
        <v>4</v>
      </c>
      <c r="C15" s="25"/>
      <c r="D15" s="25"/>
      <c r="E15" s="48">
        <v>14</v>
      </c>
      <c r="F15" s="52">
        <f t="shared" si="8"/>
        <v>17</v>
      </c>
      <c r="G15" s="53">
        <f t="shared" si="0"/>
        <v>0.4666666666666667</v>
      </c>
      <c r="H15" s="53">
        <f t="shared" si="1"/>
        <v>28</v>
      </c>
      <c r="I15" s="53">
        <f t="shared" si="2"/>
        <v>928</v>
      </c>
      <c r="J15" s="53">
        <f t="shared" si="3"/>
        <v>15.466666666666667</v>
      </c>
      <c r="K15" s="52">
        <f t="shared" si="4"/>
        <v>0.019444444444444445</v>
      </c>
      <c r="L15" s="54">
        <f t="shared" si="5"/>
        <v>0.019444444444444445</v>
      </c>
      <c r="M15" s="55">
        <f t="shared" si="9"/>
        <v>2.5</v>
      </c>
      <c r="N15" s="55">
        <f t="shared" si="6"/>
        <v>21.700000000000003</v>
      </c>
      <c r="O15" s="56">
        <f t="shared" si="7"/>
        <v>0.39076576576576577</v>
      </c>
      <c r="P15" s="56">
        <f t="shared" si="7"/>
        <v>0.38958333333333334</v>
      </c>
      <c r="Q15" s="56">
        <f t="shared" si="7"/>
        <v>0.38856589147286824</v>
      </c>
      <c r="R15" s="8"/>
    </row>
    <row r="16" spans="1:18" ht="12.75">
      <c r="A16" s="34" t="s">
        <v>17</v>
      </c>
      <c r="B16" s="15">
        <v>4</v>
      </c>
      <c r="C16" s="25"/>
      <c r="D16" s="25"/>
      <c r="E16" s="48">
        <v>15.1</v>
      </c>
      <c r="F16" s="52">
        <f t="shared" si="8"/>
        <v>15.9</v>
      </c>
      <c r="G16" s="53">
        <f t="shared" si="0"/>
        <v>0.5033333333333333</v>
      </c>
      <c r="H16" s="53">
        <f t="shared" si="1"/>
        <v>30.2</v>
      </c>
      <c r="I16" s="53">
        <f t="shared" si="2"/>
        <v>930.2</v>
      </c>
      <c r="J16" s="53">
        <f t="shared" si="3"/>
        <v>15.503333333333334</v>
      </c>
      <c r="K16" s="52">
        <f t="shared" si="4"/>
        <v>0.020972222222222222</v>
      </c>
      <c r="L16" s="54">
        <f t="shared" si="5"/>
        <v>0.020972222222222222</v>
      </c>
      <c r="M16" s="55">
        <f t="shared" si="9"/>
        <v>1.0999999999999996</v>
      </c>
      <c r="N16" s="55">
        <f t="shared" si="6"/>
        <v>20.6</v>
      </c>
      <c r="O16" s="56">
        <f t="shared" si="7"/>
        <v>0.39200450450450447</v>
      </c>
      <c r="P16" s="56">
        <f t="shared" si="7"/>
        <v>0.3907291666666666</v>
      </c>
      <c r="Q16" s="56">
        <f t="shared" si="7"/>
        <v>0.38963178294573647</v>
      </c>
      <c r="R16" s="9"/>
    </row>
    <row r="17" spans="1:18" ht="12.75">
      <c r="A17" s="34" t="s">
        <v>32</v>
      </c>
      <c r="B17" s="15"/>
      <c r="C17" s="25"/>
      <c r="D17" s="25"/>
      <c r="E17" s="48">
        <v>16</v>
      </c>
      <c r="F17" s="52">
        <f t="shared" si="8"/>
        <v>15</v>
      </c>
      <c r="G17" s="53">
        <f t="shared" si="0"/>
        <v>0.5333333333333333</v>
      </c>
      <c r="H17" s="53">
        <f t="shared" si="1"/>
        <v>32</v>
      </c>
      <c r="I17" s="53">
        <f t="shared" si="2"/>
        <v>932</v>
      </c>
      <c r="J17" s="53">
        <f t="shared" si="3"/>
        <v>15.533333333333333</v>
      </c>
      <c r="K17" s="52">
        <f t="shared" si="4"/>
        <v>0.022222222222222223</v>
      </c>
      <c r="L17" s="54">
        <f t="shared" si="5"/>
        <v>0.022222222222222223</v>
      </c>
      <c r="M17" s="55">
        <f t="shared" si="9"/>
        <v>0.9000000000000004</v>
      </c>
      <c r="N17" s="55">
        <f t="shared" si="6"/>
        <v>19.700000000000003</v>
      </c>
      <c r="O17" s="56">
        <f t="shared" si="7"/>
        <v>0.393018018018018</v>
      </c>
      <c r="P17" s="56">
        <f t="shared" si="7"/>
        <v>0.39166666666666666</v>
      </c>
      <c r="Q17" s="56">
        <f t="shared" si="7"/>
        <v>0.3905038759689923</v>
      </c>
      <c r="R17" s="9"/>
    </row>
    <row r="18" spans="1:18" ht="14.25" customHeight="1">
      <c r="A18" s="62" t="s">
        <v>18</v>
      </c>
      <c r="B18" s="15"/>
      <c r="C18" s="25"/>
      <c r="D18" s="25"/>
      <c r="E18" s="52">
        <v>17.3</v>
      </c>
      <c r="F18" s="52">
        <f t="shared" si="8"/>
        <v>13.7</v>
      </c>
      <c r="G18" s="53">
        <f t="shared" si="0"/>
        <v>0.5766666666666667</v>
      </c>
      <c r="H18" s="53">
        <f t="shared" si="1"/>
        <v>34.6</v>
      </c>
      <c r="I18" s="53">
        <f t="shared" si="2"/>
        <v>934.6</v>
      </c>
      <c r="J18" s="53">
        <f t="shared" si="3"/>
        <v>15.576666666666666</v>
      </c>
      <c r="K18" s="52">
        <f t="shared" si="4"/>
        <v>0.024027777777777776</v>
      </c>
      <c r="L18" s="54">
        <f t="shared" si="5"/>
        <v>0.024027777777777776</v>
      </c>
      <c r="M18" s="55">
        <f t="shared" si="9"/>
        <v>1.3000000000000007</v>
      </c>
      <c r="N18" s="55">
        <f t="shared" si="6"/>
        <v>18.400000000000002</v>
      </c>
      <c r="O18" s="56">
        <f t="shared" si="7"/>
        <v>0.394481981981982</v>
      </c>
      <c r="P18" s="56">
        <f t="shared" si="7"/>
        <v>0.3930208333333333</v>
      </c>
      <c r="Q18" s="56">
        <f t="shared" si="7"/>
        <v>0.3917635658914729</v>
      </c>
      <c r="R18" s="9"/>
    </row>
    <row r="19" spans="1:18" ht="14.25" customHeight="1">
      <c r="A19" s="34" t="s">
        <v>31</v>
      </c>
      <c r="B19" s="15"/>
      <c r="C19" s="25">
        <v>2.1</v>
      </c>
      <c r="D19" s="25"/>
      <c r="E19" s="52">
        <v>18.4</v>
      </c>
      <c r="F19" s="52">
        <f t="shared" si="8"/>
        <v>12.600000000000001</v>
      </c>
      <c r="G19" s="53">
        <f t="shared" si="0"/>
        <v>0.6133333333333333</v>
      </c>
      <c r="H19" s="53">
        <f t="shared" si="1"/>
        <v>36.8</v>
      </c>
      <c r="I19" s="53">
        <f t="shared" si="2"/>
        <v>936.8</v>
      </c>
      <c r="J19" s="53">
        <f t="shared" si="3"/>
        <v>15.613333333333333</v>
      </c>
      <c r="K19" s="52">
        <f t="shared" si="4"/>
        <v>0.025555555555555554</v>
      </c>
      <c r="L19" s="54">
        <f t="shared" si="5"/>
        <v>0.025555555555555554</v>
      </c>
      <c r="M19" s="55">
        <f t="shared" si="9"/>
        <v>1.0999999999999979</v>
      </c>
      <c r="N19" s="55">
        <f t="shared" si="6"/>
        <v>17.300000000000004</v>
      </c>
      <c r="O19" s="57">
        <f t="shared" si="7"/>
        <v>0.39572072072072073</v>
      </c>
      <c r="P19" s="57">
        <f t="shared" si="7"/>
        <v>0.3941666666666667</v>
      </c>
      <c r="Q19" s="57">
        <f t="shared" si="7"/>
        <v>0.3928294573643411</v>
      </c>
      <c r="R19" s="9"/>
    </row>
    <row r="20" spans="1:17" ht="24.75" customHeight="1">
      <c r="A20" s="62" t="s">
        <v>19</v>
      </c>
      <c r="B20" s="15">
        <v>5</v>
      </c>
      <c r="C20" s="25">
        <v>4.6</v>
      </c>
      <c r="D20" s="25">
        <v>0</v>
      </c>
      <c r="E20" s="52">
        <v>20.5</v>
      </c>
      <c r="F20" s="58">
        <f t="shared" si="8"/>
        <v>10.5</v>
      </c>
      <c r="G20" s="59">
        <f t="shared" si="0"/>
        <v>0.6833333333333333</v>
      </c>
      <c r="H20" s="59">
        <f t="shared" si="1"/>
        <v>41</v>
      </c>
      <c r="I20" s="59">
        <f t="shared" si="2"/>
        <v>941</v>
      </c>
      <c r="J20" s="59">
        <f t="shared" si="3"/>
        <v>15.683333333333334</v>
      </c>
      <c r="K20" s="58">
        <f t="shared" si="4"/>
        <v>0.02847222222222222</v>
      </c>
      <c r="L20" s="58">
        <f t="shared" si="5"/>
        <v>0.02847222222222222</v>
      </c>
      <c r="M20" s="55">
        <f t="shared" si="9"/>
        <v>2.1000000000000014</v>
      </c>
      <c r="N20" s="55">
        <f t="shared" si="6"/>
        <v>15.200000000000003</v>
      </c>
      <c r="O20" s="57">
        <f aca="true" t="shared" si="10" ref="O20:Q25">($O$57*24+$E20/O$56)/24</f>
        <v>0.3980855855855856</v>
      </c>
      <c r="P20" s="57">
        <f t="shared" si="10"/>
        <v>0.3963541666666666</v>
      </c>
      <c r="Q20" s="57">
        <f t="shared" si="10"/>
        <v>0.3948643410852713</v>
      </c>
    </row>
    <row r="21" spans="1:17" s="44" customFormat="1" ht="12.75">
      <c r="A21" s="34" t="s">
        <v>29</v>
      </c>
      <c r="B21" s="11">
        <v>4</v>
      </c>
      <c r="C21" s="58">
        <v>2.2</v>
      </c>
      <c r="D21" s="63"/>
      <c r="E21" s="47">
        <v>20.6</v>
      </c>
      <c r="F21" s="41">
        <f t="shared" si="8"/>
        <v>10.399999999999999</v>
      </c>
      <c r="G21" s="42">
        <f t="shared" si="0"/>
        <v>0.6866666666666668</v>
      </c>
      <c r="H21" s="42">
        <f t="shared" si="1"/>
        <v>41.2</v>
      </c>
      <c r="I21" s="42">
        <f t="shared" si="2"/>
        <v>941.2</v>
      </c>
      <c r="J21" s="42">
        <f t="shared" si="3"/>
        <v>15.686666666666667</v>
      </c>
      <c r="K21" s="41">
        <f t="shared" si="4"/>
        <v>0.028611111111111115</v>
      </c>
      <c r="L21" s="41">
        <f t="shared" si="5"/>
        <v>0.028611111111111115</v>
      </c>
      <c r="M21" s="55">
        <f t="shared" si="9"/>
        <v>0.10000000000000142</v>
      </c>
      <c r="N21" s="55">
        <f t="shared" si="6"/>
        <v>15.100000000000001</v>
      </c>
      <c r="O21" s="43">
        <f t="shared" si="10"/>
        <v>0.3981981981981982</v>
      </c>
      <c r="P21" s="43">
        <f t="shared" si="10"/>
        <v>0.39645833333333336</v>
      </c>
      <c r="Q21" s="43">
        <f t="shared" si="10"/>
        <v>0.3949612403100775</v>
      </c>
    </row>
    <row r="22" spans="1:17" ht="12.75">
      <c r="A22" s="34" t="s">
        <v>33</v>
      </c>
      <c r="B22" s="15">
        <v>4</v>
      </c>
      <c r="C22" s="25">
        <v>6.4</v>
      </c>
      <c r="D22" s="25">
        <v>0</v>
      </c>
      <c r="E22" s="60">
        <v>22.8</v>
      </c>
      <c r="F22" s="58">
        <f t="shared" si="8"/>
        <v>8.2</v>
      </c>
      <c r="G22" s="59">
        <f t="shared" si="0"/>
        <v>0.76</v>
      </c>
      <c r="H22" s="59">
        <f t="shared" si="1"/>
        <v>45.6</v>
      </c>
      <c r="I22" s="59">
        <f t="shared" si="2"/>
        <v>945.6</v>
      </c>
      <c r="J22" s="59">
        <f t="shared" si="3"/>
        <v>15.76</v>
      </c>
      <c r="K22" s="58">
        <f t="shared" si="4"/>
        <v>0.03166666666666667</v>
      </c>
      <c r="L22" s="58">
        <f t="shared" si="5"/>
        <v>0.03166666666666667</v>
      </c>
      <c r="M22" s="55">
        <f t="shared" si="9"/>
        <v>2.1999999999999993</v>
      </c>
      <c r="N22" s="55">
        <f t="shared" si="6"/>
        <v>12.900000000000002</v>
      </c>
      <c r="O22" s="43">
        <f t="shared" si="10"/>
        <v>0.4006756756756757</v>
      </c>
      <c r="P22" s="43">
        <f t="shared" si="10"/>
        <v>0.39875</v>
      </c>
      <c r="Q22" s="43">
        <f t="shared" si="10"/>
        <v>0.3970930232558139</v>
      </c>
    </row>
    <row r="23" spans="1:17" ht="12.75">
      <c r="A23" s="34" t="s">
        <v>20</v>
      </c>
      <c r="B23" s="15">
        <v>4</v>
      </c>
      <c r="C23" s="25"/>
      <c r="D23" s="25"/>
      <c r="E23" s="58">
        <v>29.3</v>
      </c>
      <c r="F23" s="58"/>
      <c r="G23" s="59"/>
      <c r="H23" s="59"/>
      <c r="I23" s="59"/>
      <c r="J23" s="59"/>
      <c r="K23" s="58"/>
      <c r="L23" s="58"/>
      <c r="M23" s="55">
        <f t="shared" si="9"/>
        <v>6.5</v>
      </c>
      <c r="N23" s="55">
        <f t="shared" si="6"/>
        <v>6.400000000000002</v>
      </c>
      <c r="O23" s="43">
        <f t="shared" si="10"/>
        <v>0.40799549549549546</v>
      </c>
      <c r="P23" s="43">
        <f t="shared" si="10"/>
        <v>0.40552083333333333</v>
      </c>
      <c r="Q23" s="43">
        <f t="shared" si="10"/>
        <v>0.4033914728682171</v>
      </c>
    </row>
    <row r="24" spans="1:17" ht="12.75">
      <c r="A24" s="34" t="s">
        <v>21</v>
      </c>
      <c r="B24" s="15"/>
      <c r="C24" s="25"/>
      <c r="D24" s="25"/>
      <c r="E24" s="52">
        <v>30.1</v>
      </c>
      <c r="F24" s="52"/>
      <c r="G24" s="53"/>
      <c r="H24" s="53"/>
      <c r="I24" s="53"/>
      <c r="J24" s="53"/>
      <c r="K24" s="52"/>
      <c r="L24" s="52"/>
      <c r="M24" s="53">
        <f t="shared" si="9"/>
        <v>0.8000000000000007</v>
      </c>
      <c r="N24" s="53">
        <f t="shared" si="6"/>
        <v>5.600000000000001</v>
      </c>
      <c r="O24" s="61">
        <f t="shared" si="10"/>
        <v>0.40889639639639636</v>
      </c>
      <c r="P24" s="61">
        <f t="shared" si="10"/>
        <v>0.4063541666666666</v>
      </c>
      <c r="Q24" s="61">
        <f t="shared" si="10"/>
        <v>0.4041666666666666</v>
      </c>
    </row>
    <row r="25" spans="1:17" ht="12.75">
      <c r="A25" s="34" t="s">
        <v>34</v>
      </c>
      <c r="B25" s="15"/>
      <c r="C25" s="25"/>
      <c r="D25" s="25"/>
      <c r="E25" s="58">
        <v>30.8</v>
      </c>
      <c r="F25" s="58"/>
      <c r="G25" s="59"/>
      <c r="H25" s="59"/>
      <c r="I25" s="59"/>
      <c r="J25" s="59"/>
      <c r="K25" s="58"/>
      <c r="L25" s="58"/>
      <c r="M25" s="55">
        <f t="shared" si="9"/>
        <v>0.6999999999999993</v>
      </c>
      <c r="N25" s="55">
        <f t="shared" si="6"/>
        <v>4.900000000000002</v>
      </c>
      <c r="O25" s="43">
        <f t="shared" si="10"/>
        <v>0.40968468468468466</v>
      </c>
      <c r="P25" s="43">
        <f t="shared" si="10"/>
        <v>0.4070833333333333</v>
      </c>
      <c r="Q25" s="43">
        <f t="shared" si="10"/>
        <v>0.40484496124031005</v>
      </c>
    </row>
    <row r="26" spans="1:17" ht="12.75">
      <c r="A26" s="34" t="s">
        <v>35</v>
      </c>
      <c r="B26" s="15">
        <v>5</v>
      </c>
      <c r="C26" s="25"/>
      <c r="D26" s="25"/>
      <c r="E26" s="58">
        <v>32.2</v>
      </c>
      <c r="F26" s="58"/>
      <c r="G26" s="59"/>
      <c r="H26" s="59"/>
      <c r="I26" s="59"/>
      <c r="J26" s="59"/>
      <c r="K26" s="58"/>
      <c r="L26" s="58"/>
      <c r="M26" s="55">
        <f t="shared" si="9"/>
        <v>1.4000000000000021</v>
      </c>
      <c r="N26" s="55">
        <f t="shared" si="6"/>
        <v>3.5</v>
      </c>
      <c r="O26" s="43">
        <f aca="true" t="shared" si="11" ref="O26:Q31">($O$57*24+$E26/O$56)/24</f>
        <v>0.4112612612612612</v>
      </c>
      <c r="P26" s="43">
        <f t="shared" si="11"/>
        <v>0.40854166666666664</v>
      </c>
      <c r="Q26" s="43">
        <f t="shared" si="11"/>
        <v>0.4062015503875969</v>
      </c>
    </row>
    <row r="27" spans="1:17" ht="12.75">
      <c r="A27" s="34" t="s">
        <v>22</v>
      </c>
      <c r="B27" s="11">
        <v>4</v>
      </c>
      <c r="C27" s="63"/>
      <c r="D27" s="63"/>
      <c r="E27" s="58">
        <v>32.3</v>
      </c>
      <c r="F27" s="58"/>
      <c r="G27" s="59"/>
      <c r="H27" s="59"/>
      <c r="I27" s="59"/>
      <c r="J27" s="59"/>
      <c r="K27" s="58"/>
      <c r="L27" s="58"/>
      <c r="M27" s="55">
        <f t="shared" si="9"/>
        <v>0.09999999999999432</v>
      </c>
      <c r="N27" s="55">
        <f t="shared" si="6"/>
        <v>3.4000000000000057</v>
      </c>
      <c r="O27" s="43">
        <f t="shared" si="11"/>
        <v>0.41137387387387386</v>
      </c>
      <c r="P27" s="43">
        <f t="shared" si="11"/>
        <v>0.4086458333333333</v>
      </c>
      <c r="Q27" s="43">
        <f t="shared" si="11"/>
        <v>0.4062984496124031</v>
      </c>
    </row>
    <row r="28" spans="1:17" s="44" customFormat="1" ht="12.75">
      <c r="A28" s="34" t="s">
        <v>23</v>
      </c>
      <c r="B28" s="15">
        <v>4</v>
      </c>
      <c r="C28" s="25"/>
      <c r="D28" s="25"/>
      <c r="E28" s="41">
        <v>33</v>
      </c>
      <c r="F28" s="41"/>
      <c r="G28" s="42"/>
      <c r="H28" s="42"/>
      <c r="I28" s="42"/>
      <c r="J28" s="42"/>
      <c r="K28" s="41"/>
      <c r="L28" s="41"/>
      <c r="M28" s="55">
        <f t="shared" si="9"/>
        <v>0.7000000000000028</v>
      </c>
      <c r="N28" s="55">
        <f t="shared" si="6"/>
        <v>2.700000000000003</v>
      </c>
      <c r="O28" s="43">
        <f t="shared" si="11"/>
        <v>0.4121621621621621</v>
      </c>
      <c r="P28" s="43">
        <f t="shared" si="11"/>
        <v>0.409375</v>
      </c>
      <c r="Q28" s="43">
        <f t="shared" si="11"/>
        <v>0.4069767441860465</v>
      </c>
    </row>
    <row r="29" spans="1:17" ht="12.75">
      <c r="A29" s="34" t="s">
        <v>24</v>
      </c>
      <c r="B29" s="15">
        <v>4</v>
      </c>
      <c r="C29" s="25"/>
      <c r="D29" s="25"/>
      <c r="E29" s="58">
        <v>33.2</v>
      </c>
      <c r="F29" s="58"/>
      <c r="G29" s="59"/>
      <c r="H29" s="59"/>
      <c r="I29" s="59"/>
      <c r="J29" s="59"/>
      <c r="K29" s="58"/>
      <c r="L29" s="58"/>
      <c r="M29" s="55">
        <f t="shared" si="9"/>
        <v>0.20000000000000284</v>
      </c>
      <c r="N29" s="55">
        <f t="shared" si="6"/>
        <v>2.5</v>
      </c>
      <c r="O29" s="43">
        <f t="shared" si="11"/>
        <v>0.4123873873873874</v>
      </c>
      <c r="P29" s="43">
        <f t="shared" si="11"/>
        <v>0.40958333333333335</v>
      </c>
      <c r="Q29" s="43">
        <f t="shared" si="11"/>
        <v>0.4071705426356589</v>
      </c>
    </row>
    <row r="30" spans="1:17" ht="12.75">
      <c r="A30" s="62" t="s">
        <v>25</v>
      </c>
      <c r="B30" s="15"/>
      <c r="C30" s="25"/>
      <c r="D30" s="25"/>
      <c r="E30" s="52">
        <v>34.1</v>
      </c>
      <c r="F30" s="52"/>
      <c r="G30" s="53"/>
      <c r="H30" s="53"/>
      <c r="I30" s="53"/>
      <c r="J30" s="53"/>
      <c r="K30" s="52"/>
      <c r="L30" s="52"/>
      <c r="M30" s="53">
        <f t="shared" si="9"/>
        <v>0.8999999999999986</v>
      </c>
      <c r="N30" s="53">
        <f t="shared" si="6"/>
        <v>1.6000000000000014</v>
      </c>
      <c r="O30" s="61">
        <f t="shared" si="11"/>
        <v>0.4134009009009009</v>
      </c>
      <c r="P30" s="61">
        <f t="shared" si="11"/>
        <v>0.4105208333333333</v>
      </c>
      <c r="Q30" s="61">
        <f t="shared" si="11"/>
        <v>0.4080426356589147</v>
      </c>
    </row>
    <row r="31" spans="1:17" ht="12.75">
      <c r="A31" s="28" t="s">
        <v>28</v>
      </c>
      <c r="B31" s="15"/>
      <c r="C31" s="25"/>
      <c r="D31" s="25"/>
      <c r="E31" s="58">
        <v>35.7</v>
      </c>
      <c r="F31" s="58"/>
      <c r="G31" s="59"/>
      <c r="H31" s="59"/>
      <c r="I31" s="59"/>
      <c r="J31" s="59"/>
      <c r="K31" s="58"/>
      <c r="L31" s="58"/>
      <c r="M31" s="55">
        <f t="shared" si="9"/>
        <v>1.6000000000000014</v>
      </c>
      <c r="N31" s="55">
        <f t="shared" si="6"/>
        <v>0</v>
      </c>
      <c r="O31" s="43">
        <f t="shared" si="11"/>
        <v>0.4152027027027027</v>
      </c>
      <c r="P31" s="43">
        <f t="shared" si="11"/>
        <v>0.4121875</v>
      </c>
      <c r="Q31" s="43">
        <f t="shared" si="11"/>
        <v>0.409593023255814</v>
      </c>
    </row>
    <row r="32" spans="1:17" ht="12.75">
      <c r="A32" s="34"/>
      <c r="B32" s="15">
        <v>5</v>
      </c>
      <c r="C32" s="25"/>
      <c r="D32" s="25"/>
      <c r="E32" s="58"/>
      <c r="F32" s="58"/>
      <c r="G32" s="59"/>
      <c r="H32" s="59"/>
      <c r="I32" s="59"/>
      <c r="J32" s="59"/>
      <c r="K32" s="58"/>
      <c r="L32" s="58"/>
      <c r="M32" s="55"/>
      <c r="N32" s="55"/>
      <c r="O32" s="43"/>
      <c r="P32" s="43"/>
      <c r="Q32" s="43"/>
    </row>
    <row r="33" spans="1:17" ht="12.75">
      <c r="A33" s="23"/>
      <c r="B33" s="11">
        <v>4</v>
      </c>
      <c r="C33" s="63"/>
      <c r="D33" s="63"/>
      <c r="E33" s="58"/>
      <c r="F33" s="58"/>
      <c r="G33" s="59"/>
      <c r="H33" s="59"/>
      <c r="I33" s="59"/>
      <c r="J33" s="59"/>
      <c r="K33" s="58"/>
      <c r="L33" s="58"/>
      <c r="M33" s="55"/>
      <c r="N33" s="55"/>
      <c r="O33" s="43"/>
      <c r="P33" s="43"/>
      <c r="Q33" s="43"/>
    </row>
    <row r="34" spans="1:17" ht="12.75">
      <c r="A34" s="34"/>
      <c r="B34" s="15">
        <v>4</v>
      </c>
      <c r="C34" s="25"/>
      <c r="D34" s="25"/>
      <c r="E34" s="58"/>
      <c r="F34" s="58"/>
      <c r="G34" s="59"/>
      <c r="H34" s="59"/>
      <c r="I34" s="59"/>
      <c r="J34" s="59"/>
      <c r="K34" s="58"/>
      <c r="L34" s="58"/>
      <c r="M34" s="55"/>
      <c r="N34" s="55"/>
      <c r="O34" s="43"/>
      <c r="P34" s="43"/>
      <c r="Q34" s="43"/>
    </row>
    <row r="35" spans="1:17" s="44" customFormat="1" ht="12.75">
      <c r="A35" s="34"/>
      <c r="B35" s="15">
        <v>4</v>
      </c>
      <c r="C35" s="25"/>
      <c r="D35" s="25"/>
      <c r="E35" s="41"/>
      <c r="F35" s="41"/>
      <c r="G35" s="42"/>
      <c r="H35" s="42"/>
      <c r="I35" s="42"/>
      <c r="J35" s="42"/>
      <c r="K35" s="41"/>
      <c r="L35" s="41"/>
      <c r="M35" s="55"/>
      <c r="N35" s="55"/>
      <c r="O35" s="43"/>
      <c r="P35" s="43"/>
      <c r="Q35" s="43"/>
    </row>
    <row r="36" spans="1:17" ht="12.75">
      <c r="A36" s="49"/>
      <c r="B36" s="15"/>
      <c r="C36" s="25"/>
      <c r="D36" s="25"/>
      <c r="E36" s="16"/>
      <c r="F36" s="16"/>
      <c r="G36" s="17"/>
      <c r="H36" s="17"/>
      <c r="I36" s="17"/>
      <c r="J36" s="17"/>
      <c r="K36" s="16"/>
      <c r="L36" s="16"/>
      <c r="M36" s="53"/>
      <c r="N36" s="53"/>
      <c r="O36" s="61"/>
      <c r="P36" s="61"/>
      <c r="Q36" s="61"/>
    </row>
    <row r="37" spans="1:17" ht="12.75">
      <c r="A37" s="28"/>
      <c r="B37" s="15"/>
      <c r="C37" s="25"/>
      <c r="D37" s="25"/>
      <c r="E37" s="25"/>
      <c r="F37" s="25"/>
      <c r="G37" s="26"/>
      <c r="H37" s="26"/>
      <c r="I37" s="26"/>
      <c r="J37" s="26"/>
      <c r="K37" s="25"/>
      <c r="L37" s="25"/>
      <c r="M37" s="55"/>
      <c r="N37" s="55"/>
      <c r="O37" s="43"/>
      <c r="P37" s="43"/>
      <c r="Q37" s="43"/>
    </row>
    <row r="38" spans="1:17" ht="12.75">
      <c r="A38" s="34"/>
      <c r="B38" s="15">
        <v>5</v>
      </c>
      <c r="C38" s="25"/>
      <c r="D38" s="25"/>
      <c r="E38" s="25"/>
      <c r="F38" s="25"/>
      <c r="G38" s="26"/>
      <c r="H38" s="26"/>
      <c r="I38" s="26"/>
      <c r="J38" s="26"/>
      <c r="K38" s="25"/>
      <c r="L38" s="25"/>
      <c r="M38" s="55"/>
      <c r="N38" s="55"/>
      <c r="O38" s="43"/>
      <c r="P38" s="43"/>
      <c r="Q38" s="43"/>
    </row>
    <row r="39" spans="1:17" ht="12.75">
      <c r="A39" s="23"/>
      <c r="B39" s="11">
        <v>4</v>
      </c>
      <c r="C39" s="63"/>
      <c r="D39" s="63"/>
      <c r="E39" s="25"/>
      <c r="F39" s="25"/>
      <c r="G39" s="26"/>
      <c r="H39" s="26"/>
      <c r="I39" s="26"/>
      <c r="J39" s="26"/>
      <c r="K39" s="25"/>
      <c r="L39" s="25"/>
      <c r="M39" s="55"/>
      <c r="N39" s="55"/>
      <c r="O39" s="43"/>
      <c r="P39" s="43"/>
      <c r="Q39" s="43"/>
    </row>
    <row r="40" spans="1:17" ht="12.75">
      <c r="A40" s="34"/>
      <c r="B40" s="15">
        <v>4</v>
      </c>
      <c r="C40" s="25"/>
      <c r="D40" s="25"/>
      <c r="E40" s="25"/>
      <c r="F40" s="25"/>
      <c r="G40" s="26"/>
      <c r="H40" s="26"/>
      <c r="I40" s="26"/>
      <c r="J40" s="26"/>
      <c r="K40" s="25"/>
      <c r="L40" s="25"/>
      <c r="M40" s="55"/>
      <c r="N40" s="55"/>
      <c r="O40" s="43"/>
      <c r="P40" s="43"/>
      <c r="Q40" s="43"/>
    </row>
    <row r="41" spans="1:17" ht="12.75">
      <c r="A41" s="34"/>
      <c r="B41" s="15">
        <v>4</v>
      </c>
      <c r="C41" s="25"/>
      <c r="D41" s="25"/>
      <c r="E41" s="25"/>
      <c r="F41" s="25"/>
      <c r="G41" s="26"/>
      <c r="H41" s="26"/>
      <c r="I41" s="26"/>
      <c r="J41" s="26"/>
      <c r="K41" s="25"/>
      <c r="L41" s="25"/>
      <c r="M41" s="55"/>
      <c r="N41" s="55"/>
      <c r="O41" s="43"/>
      <c r="P41" s="43"/>
      <c r="Q41" s="43"/>
    </row>
    <row r="42" spans="1:17" ht="12.75">
      <c r="A42" s="28"/>
      <c r="B42" s="15"/>
      <c r="C42" s="25"/>
      <c r="D42" s="25"/>
      <c r="E42" s="25"/>
      <c r="F42" s="25"/>
      <c r="G42" s="26"/>
      <c r="H42" s="26"/>
      <c r="I42" s="26"/>
      <c r="J42" s="26"/>
      <c r="K42" s="25"/>
      <c r="L42" s="25"/>
      <c r="M42" s="55"/>
      <c r="N42" s="55"/>
      <c r="O42" s="43"/>
      <c r="P42" s="43"/>
      <c r="Q42" s="43"/>
    </row>
    <row r="43" spans="1:17" ht="12.75">
      <c r="A43" s="23"/>
      <c r="B43" s="15"/>
      <c r="C43" s="15"/>
      <c r="D43" s="15"/>
      <c r="E43" s="25"/>
      <c r="F43" s="25"/>
      <c r="G43" s="26"/>
      <c r="H43" s="26"/>
      <c r="I43" s="26"/>
      <c r="J43" s="26"/>
      <c r="K43" s="25"/>
      <c r="L43" s="25"/>
      <c r="M43" s="55"/>
      <c r="N43" s="47"/>
      <c r="O43" s="43"/>
      <c r="P43" s="43"/>
      <c r="Q43" s="43"/>
    </row>
    <row r="44" spans="1:17" ht="12.75">
      <c r="A44" s="23"/>
      <c r="B44" s="15"/>
      <c r="C44" s="15"/>
      <c r="D44" s="15"/>
      <c r="E44" s="25"/>
      <c r="F44" s="25"/>
      <c r="G44" s="26"/>
      <c r="H44" s="26"/>
      <c r="I44" s="26"/>
      <c r="J44" s="26"/>
      <c r="K44" s="25"/>
      <c r="L44" s="25"/>
      <c r="M44" s="55"/>
      <c r="N44" s="47"/>
      <c r="O44" s="43"/>
      <c r="P44" s="43"/>
      <c r="Q44" s="43"/>
    </row>
    <row r="45" spans="1:17" ht="12.75">
      <c r="A45" s="34"/>
      <c r="B45" s="15"/>
      <c r="C45" s="15"/>
      <c r="D45" s="15"/>
      <c r="E45" s="25"/>
      <c r="F45" s="25"/>
      <c r="G45" s="26"/>
      <c r="H45" s="26"/>
      <c r="I45" s="26"/>
      <c r="J45" s="26"/>
      <c r="K45" s="25"/>
      <c r="L45" s="25"/>
      <c r="M45" s="55"/>
      <c r="N45" s="47"/>
      <c r="O45" s="43"/>
      <c r="P45" s="43"/>
      <c r="Q45" s="43"/>
    </row>
    <row r="46" spans="1:17" ht="12.75">
      <c r="A46" s="34"/>
      <c r="B46" s="15"/>
      <c r="C46" s="15"/>
      <c r="D46" s="15"/>
      <c r="E46" s="25"/>
      <c r="F46" s="25"/>
      <c r="G46" s="26"/>
      <c r="H46" s="26"/>
      <c r="I46" s="26"/>
      <c r="J46" s="26"/>
      <c r="K46" s="25"/>
      <c r="L46" s="25"/>
      <c r="M46" s="55"/>
      <c r="N46" s="47"/>
      <c r="O46" s="43"/>
      <c r="P46" s="43"/>
      <c r="Q46" s="43"/>
    </row>
    <row r="47" spans="1:17" ht="12.75">
      <c r="A47" s="28"/>
      <c r="B47" s="15"/>
      <c r="C47" s="15"/>
      <c r="D47" s="15"/>
      <c r="E47" s="25"/>
      <c r="F47" s="25"/>
      <c r="G47" s="26"/>
      <c r="H47" s="26"/>
      <c r="I47" s="26"/>
      <c r="J47" s="26"/>
      <c r="K47" s="25"/>
      <c r="L47" s="25"/>
      <c r="M47" s="55"/>
      <c r="N47" s="47"/>
      <c r="O47" s="43"/>
      <c r="P47" s="43"/>
      <c r="Q47" s="43"/>
    </row>
    <row r="48" spans="1:17" ht="12.75">
      <c r="A48" s="23"/>
      <c r="B48" s="15"/>
      <c r="C48" s="15"/>
      <c r="D48" s="15"/>
      <c r="E48" s="25"/>
      <c r="F48" s="25"/>
      <c r="G48" s="26"/>
      <c r="H48" s="26"/>
      <c r="I48" s="26"/>
      <c r="J48" s="26"/>
      <c r="K48" s="25"/>
      <c r="L48" s="25"/>
      <c r="M48" s="24"/>
      <c r="N48" s="47"/>
      <c r="O48" s="43"/>
      <c r="P48" s="43"/>
      <c r="Q48" s="43"/>
    </row>
    <row r="49" spans="1:17" ht="12.75">
      <c r="A49" s="23"/>
      <c r="B49" s="15"/>
      <c r="C49" s="15"/>
      <c r="D49" s="15"/>
      <c r="E49" s="25"/>
      <c r="F49" s="25"/>
      <c r="G49" s="26"/>
      <c r="H49" s="26"/>
      <c r="I49" s="26"/>
      <c r="J49" s="26"/>
      <c r="K49" s="25"/>
      <c r="L49" s="25"/>
      <c r="M49" s="24"/>
      <c r="N49" s="47"/>
      <c r="O49" s="43"/>
      <c r="P49" s="43"/>
      <c r="Q49" s="43"/>
    </row>
    <row r="50" spans="1:17" ht="12.75">
      <c r="A50" s="23"/>
      <c r="B50" s="15"/>
      <c r="C50" s="15"/>
      <c r="D50" s="15"/>
      <c r="E50" s="25"/>
      <c r="F50" s="25"/>
      <c r="G50" s="26"/>
      <c r="H50" s="26"/>
      <c r="I50" s="26"/>
      <c r="J50" s="26"/>
      <c r="K50" s="25"/>
      <c r="L50" s="25"/>
      <c r="M50" s="24"/>
      <c r="N50" s="47"/>
      <c r="O50" s="43"/>
      <c r="P50" s="43"/>
      <c r="Q50" s="43"/>
    </row>
    <row r="51" spans="1:17" ht="12.75">
      <c r="A51" s="23"/>
      <c r="B51" s="15"/>
      <c r="C51" s="15"/>
      <c r="D51" s="15"/>
      <c r="E51" s="25"/>
      <c r="F51" s="25"/>
      <c r="G51" s="26"/>
      <c r="H51" s="26"/>
      <c r="I51" s="26"/>
      <c r="J51" s="26"/>
      <c r="K51" s="25"/>
      <c r="L51" s="25"/>
      <c r="M51" s="24"/>
      <c r="N51" s="47"/>
      <c r="O51" s="43"/>
      <c r="P51" s="43"/>
      <c r="Q51" s="43"/>
    </row>
    <row r="52" spans="1:17" ht="12.75">
      <c r="A52" s="23"/>
      <c r="B52" s="15"/>
      <c r="C52" s="15"/>
      <c r="D52" s="15"/>
      <c r="E52" s="25"/>
      <c r="F52" s="25"/>
      <c r="G52" s="26"/>
      <c r="H52" s="26"/>
      <c r="I52" s="26"/>
      <c r="J52" s="26"/>
      <c r="K52" s="25"/>
      <c r="L52" s="25"/>
      <c r="M52" s="24"/>
      <c r="N52" s="47"/>
      <c r="O52" s="43"/>
      <c r="P52" s="43"/>
      <c r="Q52" s="43"/>
    </row>
    <row r="53" spans="1:17" ht="12.75">
      <c r="A53" s="28"/>
      <c r="B53" s="15"/>
      <c r="C53" s="15"/>
      <c r="D53" s="15"/>
      <c r="E53" s="25"/>
      <c r="F53" s="25"/>
      <c r="G53" s="26"/>
      <c r="H53" s="26"/>
      <c r="I53" s="26"/>
      <c r="J53" s="26"/>
      <c r="K53" s="25"/>
      <c r="L53" s="25"/>
      <c r="M53" s="24"/>
      <c r="N53" s="25"/>
      <c r="O53" s="27"/>
      <c r="P53" s="27"/>
      <c r="Q53" s="27"/>
    </row>
    <row r="54" spans="1:17" ht="12.75">
      <c r="A54" s="35"/>
      <c r="B54" s="35"/>
      <c r="C54" s="35"/>
      <c r="D54" s="35"/>
      <c r="E54" s="36"/>
      <c r="F54" s="36"/>
      <c r="G54" s="37"/>
      <c r="H54" s="37"/>
      <c r="I54" s="37"/>
      <c r="J54" s="37"/>
      <c r="K54" s="36"/>
      <c r="L54" s="36"/>
      <c r="M54" s="38"/>
      <c r="N54" s="36"/>
      <c r="O54" s="39"/>
      <c r="P54" s="39"/>
      <c r="Q54" s="39"/>
    </row>
    <row r="55" spans="1:17" ht="12.75">
      <c r="A55" s="10" t="s">
        <v>5</v>
      </c>
      <c r="B55" s="18"/>
      <c r="C55" s="18"/>
      <c r="D55" s="18"/>
      <c r="E55" s="19">
        <v>35.7</v>
      </c>
      <c r="F55" s="20"/>
      <c r="G55" s="21"/>
      <c r="H55" s="21"/>
      <c r="I55" s="21"/>
      <c r="J55" s="21"/>
      <c r="K55" s="20"/>
      <c r="L55" s="22"/>
      <c r="M55" s="22"/>
      <c r="N55" s="22"/>
      <c r="O55" s="22"/>
      <c r="P55" s="22"/>
      <c r="Q55" s="22"/>
    </row>
    <row r="56" spans="1:17" ht="12.75">
      <c r="A56" s="5" t="s">
        <v>1</v>
      </c>
      <c r="B56" s="2"/>
      <c r="C56" s="2"/>
      <c r="D56" s="2"/>
      <c r="E56" s="2"/>
      <c r="F56" s="2"/>
      <c r="G56" s="3"/>
      <c r="H56" s="3"/>
      <c r="I56" s="3"/>
      <c r="J56" s="3"/>
      <c r="K56" s="2"/>
      <c r="L56" s="2"/>
      <c r="M56" s="2"/>
      <c r="N56" s="2"/>
      <c r="O56" s="2">
        <v>37</v>
      </c>
      <c r="P56" s="2">
        <v>40</v>
      </c>
      <c r="Q56" s="2">
        <v>43</v>
      </c>
    </row>
    <row r="57" spans="1:17" ht="12.75">
      <c r="A57" s="5" t="s">
        <v>2</v>
      </c>
      <c r="B57" s="2"/>
      <c r="C57" s="2"/>
      <c r="D57" s="2"/>
      <c r="E57" s="2"/>
      <c r="F57" s="2"/>
      <c r="G57" s="3"/>
      <c r="H57" s="3"/>
      <c r="I57" s="3"/>
      <c r="J57" s="3"/>
      <c r="K57" s="2"/>
      <c r="L57" s="2"/>
      <c r="M57" s="2"/>
      <c r="N57" s="2"/>
      <c r="O57" s="4">
        <v>0.375</v>
      </c>
      <c r="P57" s="2"/>
      <c r="Q57" s="2"/>
    </row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122"/>
  <sheetViews>
    <sheetView tabSelected="1" zoomScalePageLayoutView="0" workbookViewId="0" topLeftCell="A97">
      <selection activeCell="W114" sqref="W114"/>
    </sheetView>
  </sheetViews>
  <sheetFormatPr defaultColWidth="11.421875" defaultRowHeight="12.75"/>
  <cols>
    <col min="1" max="1" width="5.57421875" style="0" customWidth="1"/>
    <col min="2" max="2" width="47.140625" style="0" customWidth="1"/>
    <col min="3" max="3" width="0.13671875" style="0" customWidth="1"/>
    <col min="4" max="4" width="9.00390625" style="0" customWidth="1"/>
    <col min="5" max="5" width="9.421875" style="0" customWidth="1"/>
    <col min="6" max="6" width="7.8515625" style="0" customWidth="1"/>
    <col min="7" max="7" width="5.8515625" style="0" hidden="1" customWidth="1"/>
    <col min="8" max="11" width="11.421875" style="1" hidden="1" customWidth="1"/>
    <col min="12" max="13" width="11.421875" style="0" hidden="1" customWidth="1"/>
    <col min="14" max="15" width="7.140625" style="0" customWidth="1"/>
    <col min="16" max="16" width="7.421875" style="0" customWidth="1"/>
    <col min="17" max="17" width="7.57421875" style="0" customWidth="1"/>
    <col min="18" max="18" width="7.28125" style="0" customWidth="1"/>
    <col min="19" max="19" width="14.140625" style="0" customWidth="1"/>
    <col min="20" max="20" width="0.2890625" style="0" customWidth="1"/>
  </cols>
  <sheetData>
    <row r="2" ht="18">
      <c r="B2" s="67" t="s">
        <v>38</v>
      </c>
    </row>
    <row r="3" ht="12.75">
      <c r="B3" s="50"/>
    </row>
    <row r="4" spans="2:11" ht="15.75">
      <c r="B4" s="68" t="s">
        <v>37</v>
      </c>
      <c r="H4"/>
      <c r="I4"/>
      <c r="J4"/>
      <c r="K4"/>
    </row>
    <row r="5" spans="2:11" ht="12.75">
      <c r="B5" s="64" t="s">
        <v>39</v>
      </c>
      <c r="H5"/>
      <c r="I5"/>
      <c r="J5"/>
      <c r="K5"/>
    </row>
    <row r="6" spans="2:11" ht="12.75">
      <c r="B6" t="s">
        <v>40</v>
      </c>
      <c r="H6"/>
      <c r="I6"/>
      <c r="J6"/>
      <c r="K6"/>
    </row>
    <row r="7" spans="2:11" ht="12.75">
      <c r="B7" t="s">
        <v>41</v>
      </c>
      <c r="H7"/>
      <c r="I7"/>
      <c r="J7"/>
      <c r="K7"/>
    </row>
    <row r="8" spans="2:11" ht="12.75">
      <c r="B8" s="64" t="s">
        <v>27</v>
      </c>
      <c r="H8"/>
      <c r="I8"/>
      <c r="J8"/>
      <c r="K8"/>
    </row>
    <row r="9" spans="2:19" ht="12.75">
      <c r="B9" s="51"/>
      <c r="S9" s="6"/>
    </row>
    <row r="10" spans="2:19" ht="12.75">
      <c r="B10" s="40" t="s">
        <v>7</v>
      </c>
      <c r="C10" s="29"/>
      <c r="D10" s="29" t="s">
        <v>8</v>
      </c>
      <c r="E10" s="29" t="s">
        <v>9</v>
      </c>
      <c r="F10" s="30" t="s">
        <v>6</v>
      </c>
      <c r="G10" s="31" t="s">
        <v>0</v>
      </c>
      <c r="H10" s="32"/>
      <c r="I10" s="32"/>
      <c r="J10" s="32"/>
      <c r="K10" s="32"/>
      <c r="L10" s="31"/>
      <c r="M10" s="31"/>
      <c r="N10" s="30" t="s">
        <v>3</v>
      </c>
      <c r="O10" s="30" t="s">
        <v>4</v>
      </c>
      <c r="P10" s="33">
        <f>P121</f>
        <v>37</v>
      </c>
      <c r="Q10" s="33">
        <f>Q121</f>
        <v>40</v>
      </c>
      <c r="R10" s="33">
        <f>R121</f>
        <v>43</v>
      </c>
      <c r="S10" s="8"/>
    </row>
    <row r="11" spans="2:19" ht="23.25" customHeight="1">
      <c r="B11" s="49" t="s">
        <v>53</v>
      </c>
      <c r="C11" s="11">
        <v>0</v>
      </c>
      <c r="D11" s="52"/>
      <c r="E11" s="52"/>
      <c r="F11" s="12">
        <v>0</v>
      </c>
      <c r="G11" s="12">
        <v>72</v>
      </c>
      <c r="H11" s="13">
        <f aca="true" t="shared" si="0" ref="H11:H51">F11/30</f>
        <v>0</v>
      </c>
      <c r="I11" s="13">
        <f aca="true" t="shared" si="1" ref="I11:I51">H11*60</f>
        <v>0</v>
      </c>
      <c r="J11" s="13">
        <f aca="true" t="shared" si="2" ref="J11:J51">900+I11</f>
        <v>900</v>
      </c>
      <c r="K11" s="13">
        <f aca="true" t="shared" si="3" ref="K11:K51">J11/60</f>
        <v>15</v>
      </c>
      <c r="L11" s="12">
        <f aca="true" t="shared" si="4" ref="L11:L51">H11/24</f>
        <v>0</v>
      </c>
      <c r="M11" s="14">
        <f>L11</f>
        <v>0</v>
      </c>
      <c r="N11" s="13">
        <v>0</v>
      </c>
      <c r="O11" s="13">
        <v>107</v>
      </c>
      <c r="P11" s="14">
        <v>0.4166666666666667</v>
      </c>
      <c r="Q11" s="14">
        <f aca="true" t="shared" si="5" ref="Q11:R30">($P$122*24+$F11/Q$121)/24</f>
        <v>0.4166666666666667</v>
      </c>
      <c r="R11" s="14">
        <f t="shared" si="5"/>
        <v>0.4166666666666667</v>
      </c>
      <c r="S11" s="7"/>
    </row>
    <row r="12" spans="2:19" ht="12.75">
      <c r="B12" s="34" t="s">
        <v>42</v>
      </c>
      <c r="C12" s="11"/>
      <c r="D12" s="58">
        <v>6.7</v>
      </c>
      <c r="E12" s="63"/>
      <c r="F12" s="48">
        <v>0.4</v>
      </c>
      <c r="G12" s="52"/>
      <c r="H12" s="53"/>
      <c r="I12" s="53"/>
      <c r="J12" s="53"/>
      <c r="K12" s="53"/>
      <c r="L12" s="52"/>
      <c r="M12" s="54"/>
      <c r="N12" s="55">
        <v>0.4</v>
      </c>
      <c r="O12" s="55">
        <f aca="true" t="shared" si="6" ref="O12:O50">$F$120-F12</f>
        <v>106.6</v>
      </c>
      <c r="P12" s="56">
        <f aca="true" t="shared" si="7" ref="P12:P43">($P$122*24+$F12/P$121)/24</f>
        <v>0.41711711711711713</v>
      </c>
      <c r="Q12" s="56">
        <f t="shared" si="5"/>
        <v>0.4170833333333333</v>
      </c>
      <c r="R12" s="56">
        <f t="shared" si="5"/>
        <v>0.4170542635658914</v>
      </c>
      <c r="S12" s="7"/>
    </row>
    <row r="13" spans="2:19" ht="12.75">
      <c r="B13" s="34" t="s">
        <v>43</v>
      </c>
      <c r="C13" s="15">
        <v>5</v>
      </c>
      <c r="D13" s="52"/>
      <c r="E13" s="16">
        <v>1.3</v>
      </c>
      <c r="F13" s="52"/>
      <c r="G13" s="52">
        <f aca="true" t="shared" si="8" ref="G13:G51">31-F13</f>
        <v>31</v>
      </c>
      <c r="H13" s="53">
        <f t="shared" si="0"/>
        <v>0</v>
      </c>
      <c r="I13" s="53">
        <f t="shared" si="1"/>
        <v>0</v>
      </c>
      <c r="J13" s="53">
        <f t="shared" si="2"/>
        <v>900</v>
      </c>
      <c r="K13" s="53">
        <f t="shared" si="3"/>
        <v>15</v>
      </c>
      <c r="L13" s="52">
        <f t="shared" si="4"/>
        <v>0</v>
      </c>
      <c r="M13" s="54">
        <f aca="true" t="shared" si="9" ref="M13:M22">L13</f>
        <v>0</v>
      </c>
      <c r="N13" s="53"/>
      <c r="O13" s="53">
        <f t="shared" si="6"/>
        <v>107</v>
      </c>
      <c r="P13" s="54">
        <f t="shared" si="7"/>
        <v>0.4166666666666667</v>
      </c>
      <c r="Q13" s="54">
        <f t="shared" si="5"/>
        <v>0.4166666666666667</v>
      </c>
      <c r="R13" s="54">
        <f t="shared" si="5"/>
        <v>0.4166666666666667</v>
      </c>
      <c r="S13" s="7"/>
    </row>
    <row r="14" spans="2:19" ht="12.75">
      <c r="B14" s="34" t="s">
        <v>44</v>
      </c>
      <c r="C14" s="11">
        <v>4</v>
      </c>
      <c r="D14" s="52"/>
      <c r="E14" s="12"/>
      <c r="F14" s="52">
        <v>5.9</v>
      </c>
      <c r="G14" s="52">
        <f t="shared" si="8"/>
        <v>25.1</v>
      </c>
      <c r="H14" s="53">
        <f t="shared" si="0"/>
        <v>0.19666666666666668</v>
      </c>
      <c r="I14" s="53">
        <f t="shared" si="1"/>
        <v>11.8</v>
      </c>
      <c r="J14" s="53">
        <f t="shared" si="2"/>
        <v>911.8</v>
      </c>
      <c r="K14" s="53">
        <f t="shared" si="3"/>
        <v>15.196666666666665</v>
      </c>
      <c r="L14" s="52">
        <f t="shared" si="4"/>
        <v>0.008194444444444445</v>
      </c>
      <c r="M14" s="54">
        <f t="shared" si="9"/>
        <v>0.008194444444444445</v>
      </c>
      <c r="N14" s="53">
        <v>5.5</v>
      </c>
      <c r="O14" s="53">
        <f t="shared" si="6"/>
        <v>101.1</v>
      </c>
      <c r="P14" s="54">
        <f t="shared" si="7"/>
        <v>0.4233108108108108</v>
      </c>
      <c r="Q14" s="54">
        <f t="shared" si="5"/>
        <v>0.42281250000000004</v>
      </c>
      <c r="R14" s="54">
        <f t="shared" si="5"/>
        <v>0.4223837209302326</v>
      </c>
      <c r="S14" s="7"/>
    </row>
    <row r="15" spans="2:19" ht="12.75">
      <c r="B15" s="34" t="s">
        <v>45</v>
      </c>
      <c r="C15" s="15">
        <v>4</v>
      </c>
      <c r="D15" s="52"/>
      <c r="E15" s="16"/>
      <c r="F15" s="52">
        <v>7</v>
      </c>
      <c r="G15" s="52">
        <f t="shared" si="8"/>
        <v>24</v>
      </c>
      <c r="H15" s="53">
        <f t="shared" si="0"/>
        <v>0.23333333333333334</v>
      </c>
      <c r="I15" s="53">
        <f t="shared" si="1"/>
        <v>14</v>
      </c>
      <c r="J15" s="53">
        <f t="shared" si="2"/>
        <v>914</v>
      </c>
      <c r="K15" s="53">
        <f t="shared" si="3"/>
        <v>15.233333333333333</v>
      </c>
      <c r="L15" s="52">
        <f t="shared" si="4"/>
        <v>0.009722222222222222</v>
      </c>
      <c r="M15" s="54">
        <f t="shared" si="9"/>
        <v>0.009722222222222222</v>
      </c>
      <c r="N15" s="53">
        <v>1.5</v>
      </c>
      <c r="O15" s="53">
        <f t="shared" si="6"/>
        <v>100</v>
      </c>
      <c r="P15" s="54">
        <f t="shared" si="7"/>
        <v>0.42454954954954954</v>
      </c>
      <c r="Q15" s="54">
        <f t="shared" si="5"/>
        <v>0.4239583333333334</v>
      </c>
      <c r="R15" s="54">
        <f t="shared" si="5"/>
        <v>0.4234496124031008</v>
      </c>
      <c r="S15" s="8"/>
    </row>
    <row r="16" spans="2:19" ht="12.75">
      <c r="B16" s="34" t="s">
        <v>46</v>
      </c>
      <c r="C16" s="15">
        <v>4</v>
      </c>
      <c r="D16" s="52"/>
      <c r="E16" s="16"/>
      <c r="F16" s="52">
        <v>11.7</v>
      </c>
      <c r="G16" s="52">
        <f t="shared" si="8"/>
        <v>19.3</v>
      </c>
      <c r="H16" s="53">
        <f t="shared" si="0"/>
        <v>0.38999999999999996</v>
      </c>
      <c r="I16" s="53">
        <f t="shared" si="1"/>
        <v>23.4</v>
      </c>
      <c r="J16" s="53">
        <f t="shared" si="2"/>
        <v>923.4</v>
      </c>
      <c r="K16" s="53">
        <f t="shared" si="3"/>
        <v>15.389999999999999</v>
      </c>
      <c r="L16" s="52">
        <f t="shared" si="4"/>
        <v>0.016249999999999997</v>
      </c>
      <c r="M16" s="54">
        <f t="shared" si="9"/>
        <v>0.016249999999999997</v>
      </c>
      <c r="N16" s="53">
        <v>4.7</v>
      </c>
      <c r="O16" s="53">
        <f t="shared" si="6"/>
        <v>95.3</v>
      </c>
      <c r="P16" s="54">
        <f t="shared" si="7"/>
        <v>0.4298423423423423</v>
      </c>
      <c r="Q16" s="54">
        <f t="shared" si="5"/>
        <v>0.4288541666666667</v>
      </c>
      <c r="R16" s="54">
        <f t="shared" si="5"/>
        <v>0.4280038759689922</v>
      </c>
      <c r="S16" s="9"/>
    </row>
    <row r="17" spans="2:19" ht="12.75">
      <c r="B17" s="34" t="s">
        <v>47</v>
      </c>
      <c r="C17" s="15"/>
      <c r="D17" s="52"/>
      <c r="E17" s="16"/>
      <c r="F17" s="52">
        <v>11.9</v>
      </c>
      <c r="G17" s="52">
        <f t="shared" si="8"/>
        <v>19.1</v>
      </c>
      <c r="H17" s="53">
        <f t="shared" si="0"/>
        <v>0.39666666666666667</v>
      </c>
      <c r="I17" s="53">
        <f t="shared" si="1"/>
        <v>23.8</v>
      </c>
      <c r="J17" s="53">
        <f t="shared" si="2"/>
        <v>923.8</v>
      </c>
      <c r="K17" s="53">
        <f t="shared" si="3"/>
        <v>15.396666666666667</v>
      </c>
      <c r="L17" s="52">
        <f t="shared" si="4"/>
        <v>0.016527777777777777</v>
      </c>
      <c r="M17" s="54">
        <f t="shared" si="9"/>
        <v>0.016527777777777777</v>
      </c>
      <c r="N17" s="53">
        <v>0.2</v>
      </c>
      <c r="O17" s="53">
        <f t="shared" si="6"/>
        <v>95.1</v>
      </c>
      <c r="P17" s="54">
        <f t="shared" si="7"/>
        <v>0.4300675675675676</v>
      </c>
      <c r="Q17" s="54">
        <f t="shared" si="5"/>
        <v>0.42906249999999996</v>
      </c>
      <c r="R17" s="54">
        <f t="shared" si="5"/>
        <v>0.4281976744186047</v>
      </c>
      <c r="S17" s="9"/>
    </row>
    <row r="18" spans="2:19" ht="14.25" customHeight="1">
      <c r="B18" s="62" t="s">
        <v>48</v>
      </c>
      <c r="C18" s="15"/>
      <c r="D18" s="52"/>
      <c r="E18" s="16"/>
      <c r="F18" s="52">
        <v>12</v>
      </c>
      <c r="G18" s="52">
        <f t="shared" si="8"/>
        <v>19</v>
      </c>
      <c r="H18" s="53">
        <f t="shared" si="0"/>
        <v>0.4</v>
      </c>
      <c r="I18" s="53">
        <f t="shared" si="1"/>
        <v>24</v>
      </c>
      <c r="J18" s="53">
        <f t="shared" si="2"/>
        <v>924</v>
      </c>
      <c r="K18" s="53">
        <f t="shared" si="3"/>
        <v>15.4</v>
      </c>
      <c r="L18" s="52">
        <f t="shared" si="4"/>
        <v>0.016666666666666666</v>
      </c>
      <c r="M18" s="54">
        <f t="shared" si="9"/>
        <v>0.016666666666666666</v>
      </c>
      <c r="N18" s="53">
        <v>0.1</v>
      </c>
      <c r="O18" s="53">
        <f t="shared" si="6"/>
        <v>95</v>
      </c>
      <c r="P18" s="54">
        <f t="shared" si="7"/>
        <v>0.43018018018018017</v>
      </c>
      <c r="Q18" s="54">
        <f t="shared" si="5"/>
        <v>0.4291666666666667</v>
      </c>
      <c r="R18" s="54">
        <f t="shared" si="5"/>
        <v>0.4282945736434109</v>
      </c>
      <c r="S18" s="9"/>
    </row>
    <row r="19" spans="2:19" ht="14.25" customHeight="1">
      <c r="B19" s="34" t="s">
        <v>49</v>
      </c>
      <c r="C19" s="15"/>
      <c r="D19" s="52"/>
      <c r="E19" s="16"/>
      <c r="F19" s="52">
        <v>12.2</v>
      </c>
      <c r="G19" s="52">
        <f t="shared" si="8"/>
        <v>18.8</v>
      </c>
      <c r="H19" s="53">
        <f t="shared" si="0"/>
        <v>0.4066666666666666</v>
      </c>
      <c r="I19" s="53">
        <f t="shared" si="1"/>
        <v>24.4</v>
      </c>
      <c r="J19" s="53">
        <f t="shared" si="2"/>
        <v>924.4</v>
      </c>
      <c r="K19" s="53">
        <f t="shared" si="3"/>
        <v>15.406666666666666</v>
      </c>
      <c r="L19" s="52">
        <f t="shared" si="4"/>
        <v>0.016944444444444443</v>
      </c>
      <c r="M19" s="54">
        <f t="shared" si="9"/>
        <v>0.016944444444444443</v>
      </c>
      <c r="N19" s="53">
        <v>0.2</v>
      </c>
      <c r="O19" s="53">
        <f t="shared" si="6"/>
        <v>94.8</v>
      </c>
      <c r="P19" s="66">
        <f t="shared" si="7"/>
        <v>0.4304054054054054</v>
      </c>
      <c r="Q19" s="66">
        <f t="shared" si="5"/>
        <v>0.429375</v>
      </c>
      <c r="R19" s="66">
        <f t="shared" si="5"/>
        <v>0.42848837209302326</v>
      </c>
      <c r="S19" s="9"/>
    </row>
    <row r="20" spans="2:18" ht="13.5" customHeight="1">
      <c r="B20" s="62" t="s">
        <v>54</v>
      </c>
      <c r="C20" s="15">
        <v>5</v>
      </c>
      <c r="D20" s="52"/>
      <c r="E20" s="16"/>
      <c r="F20" s="52">
        <v>12.4</v>
      </c>
      <c r="G20" s="52">
        <f t="shared" si="8"/>
        <v>18.6</v>
      </c>
      <c r="H20" s="53">
        <f t="shared" si="0"/>
        <v>0.41333333333333333</v>
      </c>
      <c r="I20" s="53">
        <f t="shared" si="1"/>
        <v>24.8</v>
      </c>
      <c r="J20" s="53">
        <f t="shared" si="2"/>
        <v>924.8</v>
      </c>
      <c r="K20" s="53">
        <f t="shared" si="3"/>
        <v>15.413333333333332</v>
      </c>
      <c r="L20" s="52">
        <f t="shared" si="4"/>
        <v>0.017222222222222222</v>
      </c>
      <c r="M20" s="52">
        <f t="shared" si="9"/>
        <v>0.017222222222222222</v>
      </c>
      <c r="N20" s="53">
        <v>0.2</v>
      </c>
      <c r="O20" s="53">
        <f t="shared" si="6"/>
        <v>94.6</v>
      </c>
      <c r="P20" s="66">
        <f t="shared" si="7"/>
        <v>0.4306306306306306</v>
      </c>
      <c r="Q20" s="66">
        <f t="shared" si="5"/>
        <v>0.4295833333333334</v>
      </c>
      <c r="R20" s="66">
        <f t="shared" si="5"/>
        <v>0.42868217054263563</v>
      </c>
    </row>
    <row r="21" spans="2:18" s="44" customFormat="1" ht="12.75">
      <c r="B21" s="34" t="s">
        <v>55</v>
      </c>
      <c r="C21" s="11">
        <v>4</v>
      </c>
      <c r="D21" s="52"/>
      <c r="E21" s="12"/>
      <c r="F21" s="45">
        <v>12.6</v>
      </c>
      <c r="G21" s="45">
        <f t="shared" si="8"/>
        <v>18.4</v>
      </c>
      <c r="H21" s="46">
        <f t="shared" si="0"/>
        <v>0.42</v>
      </c>
      <c r="I21" s="46">
        <f t="shared" si="1"/>
        <v>25.2</v>
      </c>
      <c r="J21" s="46">
        <f t="shared" si="2"/>
        <v>925.2</v>
      </c>
      <c r="K21" s="46">
        <f t="shared" si="3"/>
        <v>15.42</v>
      </c>
      <c r="L21" s="45">
        <f t="shared" si="4"/>
        <v>0.017499999999999998</v>
      </c>
      <c r="M21" s="45">
        <f t="shared" si="9"/>
        <v>0.017499999999999998</v>
      </c>
      <c r="N21" s="53">
        <v>0.2</v>
      </c>
      <c r="O21" s="53">
        <f t="shared" si="6"/>
        <v>94.4</v>
      </c>
      <c r="P21" s="61">
        <f t="shared" si="7"/>
        <v>0.4308558558558559</v>
      </c>
      <c r="Q21" s="61">
        <f t="shared" si="5"/>
        <v>0.4297916666666666</v>
      </c>
      <c r="R21" s="61">
        <f t="shared" si="5"/>
        <v>0.42887596899224806</v>
      </c>
    </row>
    <row r="22" spans="2:18" s="44" customFormat="1" ht="12.75">
      <c r="B22" s="62" t="s">
        <v>56</v>
      </c>
      <c r="C22" s="11"/>
      <c r="D22" s="52"/>
      <c r="E22" s="52"/>
      <c r="F22" s="65">
        <v>13.3</v>
      </c>
      <c r="G22" s="45">
        <f t="shared" si="8"/>
        <v>17.7</v>
      </c>
      <c r="H22" s="46">
        <f t="shared" si="0"/>
        <v>0.44333333333333336</v>
      </c>
      <c r="I22" s="46">
        <f t="shared" si="1"/>
        <v>26.6</v>
      </c>
      <c r="J22" s="46">
        <f t="shared" si="2"/>
        <v>926.6</v>
      </c>
      <c r="K22" s="46">
        <f t="shared" si="3"/>
        <v>15.443333333333333</v>
      </c>
      <c r="L22" s="45">
        <f t="shared" si="4"/>
        <v>0.018472222222222223</v>
      </c>
      <c r="M22" s="45">
        <f t="shared" si="9"/>
        <v>0.018472222222222223</v>
      </c>
      <c r="N22" s="53">
        <v>0.7</v>
      </c>
      <c r="O22" s="53">
        <f t="shared" si="6"/>
        <v>93.7</v>
      </c>
      <c r="P22" s="61">
        <f t="shared" si="7"/>
        <v>0.43164414414414415</v>
      </c>
      <c r="Q22" s="61">
        <f t="shared" si="5"/>
        <v>0.4305208333333333</v>
      </c>
      <c r="R22" s="61">
        <f t="shared" si="5"/>
        <v>0.4295542635658915</v>
      </c>
    </row>
    <row r="23" spans="2:18" s="44" customFormat="1" ht="12.75">
      <c r="B23" s="34" t="s">
        <v>57</v>
      </c>
      <c r="C23" s="11"/>
      <c r="D23" s="52"/>
      <c r="E23" s="12"/>
      <c r="F23" s="65">
        <v>13.6</v>
      </c>
      <c r="G23" s="45">
        <f t="shared" si="8"/>
        <v>17.4</v>
      </c>
      <c r="H23" s="46">
        <f t="shared" si="0"/>
        <v>0.4533333333333333</v>
      </c>
      <c r="I23" s="46">
        <f t="shared" si="1"/>
        <v>27.2</v>
      </c>
      <c r="J23" s="46">
        <f t="shared" si="2"/>
        <v>927.2</v>
      </c>
      <c r="K23" s="46">
        <f t="shared" si="3"/>
        <v>15.453333333333335</v>
      </c>
      <c r="L23" s="45">
        <f t="shared" si="4"/>
        <v>0.01888888888888889</v>
      </c>
      <c r="M23" s="45"/>
      <c r="N23" s="53">
        <v>0.3</v>
      </c>
      <c r="O23" s="53">
        <f t="shared" si="6"/>
        <v>93.4</v>
      </c>
      <c r="P23" s="61">
        <f t="shared" si="7"/>
        <v>0.43198198198198196</v>
      </c>
      <c r="Q23" s="61">
        <f t="shared" si="5"/>
        <v>0.43083333333333335</v>
      </c>
      <c r="R23" s="61">
        <f t="shared" si="5"/>
        <v>0.4298449612403101</v>
      </c>
    </row>
    <row r="24" spans="2:18" s="44" customFormat="1" ht="12.75">
      <c r="B24" s="34" t="s">
        <v>58</v>
      </c>
      <c r="C24" s="15">
        <v>5</v>
      </c>
      <c r="D24" s="52"/>
      <c r="E24" s="16"/>
      <c r="F24" s="65">
        <v>14.3</v>
      </c>
      <c r="G24" s="45">
        <f t="shared" si="8"/>
        <v>16.7</v>
      </c>
      <c r="H24" s="46">
        <f t="shared" si="0"/>
        <v>0.4766666666666667</v>
      </c>
      <c r="I24" s="46">
        <f t="shared" si="1"/>
        <v>28.6</v>
      </c>
      <c r="J24" s="46">
        <f t="shared" si="2"/>
        <v>928.6</v>
      </c>
      <c r="K24" s="46">
        <f t="shared" si="3"/>
        <v>15.476666666666667</v>
      </c>
      <c r="L24" s="45">
        <f t="shared" si="4"/>
        <v>0.01986111111111111</v>
      </c>
      <c r="M24" s="45"/>
      <c r="N24" s="53">
        <v>0.7</v>
      </c>
      <c r="O24" s="53">
        <f t="shared" si="6"/>
        <v>92.7</v>
      </c>
      <c r="P24" s="61">
        <f t="shared" si="7"/>
        <v>0.43277027027027026</v>
      </c>
      <c r="Q24" s="61">
        <f t="shared" si="5"/>
        <v>0.4315625</v>
      </c>
      <c r="R24" s="61">
        <f t="shared" si="5"/>
        <v>0.4305232558139535</v>
      </c>
    </row>
    <row r="25" spans="2:18" s="44" customFormat="1" ht="12.75">
      <c r="B25" s="34" t="s">
        <v>50</v>
      </c>
      <c r="C25" s="11">
        <v>4</v>
      </c>
      <c r="D25" s="52"/>
      <c r="E25" s="12"/>
      <c r="F25" s="65">
        <v>14.9</v>
      </c>
      <c r="G25" s="45">
        <f t="shared" si="8"/>
        <v>16.1</v>
      </c>
      <c r="H25" s="46">
        <f t="shared" si="0"/>
        <v>0.4966666666666667</v>
      </c>
      <c r="I25" s="46">
        <f t="shared" si="1"/>
        <v>29.8</v>
      </c>
      <c r="J25" s="46">
        <f t="shared" si="2"/>
        <v>929.8</v>
      </c>
      <c r="K25" s="46">
        <f t="shared" si="3"/>
        <v>15.496666666666666</v>
      </c>
      <c r="L25" s="45">
        <f t="shared" si="4"/>
        <v>0.020694444444444446</v>
      </c>
      <c r="M25" s="45"/>
      <c r="N25" s="53">
        <v>0.6</v>
      </c>
      <c r="O25" s="53">
        <f t="shared" si="6"/>
        <v>92.1</v>
      </c>
      <c r="P25" s="61">
        <f t="shared" si="7"/>
        <v>0.43344594594594593</v>
      </c>
      <c r="Q25" s="61">
        <f t="shared" si="5"/>
        <v>0.4321875</v>
      </c>
      <c r="R25" s="61">
        <f t="shared" si="5"/>
        <v>0.43110465116279073</v>
      </c>
    </row>
    <row r="26" spans="2:18" s="44" customFormat="1" ht="12.75">
      <c r="B26" s="34" t="s">
        <v>59</v>
      </c>
      <c r="C26" s="15">
        <v>4</v>
      </c>
      <c r="D26" s="52"/>
      <c r="E26" s="16"/>
      <c r="F26" s="65"/>
      <c r="G26" s="45">
        <f t="shared" si="8"/>
        <v>31</v>
      </c>
      <c r="H26" s="46">
        <f t="shared" si="0"/>
        <v>0</v>
      </c>
      <c r="I26" s="46">
        <f t="shared" si="1"/>
        <v>0</v>
      </c>
      <c r="J26" s="46">
        <f t="shared" si="2"/>
        <v>900</v>
      </c>
      <c r="K26" s="46">
        <f t="shared" si="3"/>
        <v>15</v>
      </c>
      <c r="L26" s="45">
        <f t="shared" si="4"/>
        <v>0</v>
      </c>
      <c r="M26" s="45"/>
      <c r="N26" s="53"/>
      <c r="O26" s="53">
        <f t="shared" si="6"/>
        <v>107</v>
      </c>
      <c r="P26" s="61">
        <f t="shared" si="7"/>
        <v>0.4166666666666667</v>
      </c>
      <c r="Q26" s="61">
        <f t="shared" si="5"/>
        <v>0.4166666666666667</v>
      </c>
      <c r="R26" s="61">
        <f t="shared" si="5"/>
        <v>0.4166666666666667</v>
      </c>
    </row>
    <row r="27" spans="2:18" s="44" customFormat="1" ht="12.75">
      <c r="B27" s="34" t="s">
        <v>65</v>
      </c>
      <c r="C27" s="15">
        <v>4</v>
      </c>
      <c r="D27" s="52">
        <v>3.7</v>
      </c>
      <c r="E27" s="16"/>
      <c r="F27" s="65">
        <v>16.6</v>
      </c>
      <c r="G27" s="45">
        <f t="shared" si="8"/>
        <v>14.399999999999999</v>
      </c>
      <c r="H27" s="46">
        <f t="shared" si="0"/>
        <v>0.5533333333333333</v>
      </c>
      <c r="I27" s="46">
        <f t="shared" si="1"/>
        <v>33.2</v>
      </c>
      <c r="J27" s="46">
        <f t="shared" si="2"/>
        <v>933.2</v>
      </c>
      <c r="K27" s="46">
        <f t="shared" si="3"/>
        <v>15.553333333333335</v>
      </c>
      <c r="L27" s="45">
        <f t="shared" si="4"/>
        <v>0.023055555555555555</v>
      </c>
      <c r="M27" s="45"/>
      <c r="N27" s="53">
        <v>1.7</v>
      </c>
      <c r="O27" s="53">
        <f t="shared" si="6"/>
        <v>90.4</v>
      </c>
      <c r="P27" s="61">
        <f t="shared" si="7"/>
        <v>0.43536036036036035</v>
      </c>
      <c r="Q27" s="61">
        <f t="shared" si="5"/>
        <v>0.4339583333333333</v>
      </c>
      <c r="R27" s="61">
        <f t="shared" si="5"/>
        <v>0.4327519379844961</v>
      </c>
    </row>
    <row r="28" spans="2:18" s="44" customFormat="1" ht="12.75">
      <c r="B28" s="34" t="s">
        <v>52</v>
      </c>
      <c r="C28" s="15"/>
      <c r="D28" s="52"/>
      <c r="E28" s="16"/>
      <c r="F28" s="65">
        <v>17.7</v>
      </c>
      <c r="G28" s="45">
        <f t="shared" si="8"/>
        <v>13.3</v>
      </c>
      <c r="H28" s="46">
        <f t="shared" si="0"/>
        <v>0.59</v>
      </c>
      <c r="I28" s="46">
        <f t="shared" si="1"/>
        <v>35.4</v>
      </c>
      <c r="J28" s="46">
        <f t="shared" si="2"/>
        <v>935.4</v>
      </c>
      <c r="K28" s="46">
        <f t="shared" si="3"/>
        <v>15.59</v>
      </c>
      <c r="L28" s="45">
        <f t="shared" si="4"/>
        <v>0.024583333333333332</v>
      </c>
      <c r="M28" s="45"/>
      <c r="N28" s="53">
        <v>1.1</v>
      </c>
      <c r="O28" s="53">
        <f t="shared" si="6"/>
        <v>89.3</v>
      </c>
      <c r="P28" s="61">
        <f t="shared" si="7"/>
        <v>0.4365990990990991</v>
      </c>
      <c r="Q28" s="61">
        <f t="shared" si="5"/>
        <v>0.4351041666666667</v>
      </c>
      <c r="R28" s="61">
        <f t="shared" si="5"/>
        <v>0.4338178294573643</v>
      </c>
    </row>
    <row r="29" spans="2:18" s="44" customFormat="1" ht="22.5">
      <c r="B29" s="49" t="s">
        <v>60</v>
      </c>
      <c r="C29" s="15"/>
      <c r="D29" s="52"/>
      <c r="E29" s="16"/>
      <c r="F29" s="65"/>
      <c r="G29" s="45">
        <f t="shared" si="8"/>
        <v>31</v>
      </c>
      <c r="H29" s="46">
        <f t="shared" si="0"/>
        <v>0</v>
      </c>
      <c r="I29" s="46">
        <f t="shared" si="1"/>
        <v>0</v>
      </c>
      <c r="J29" s="46">
        <f t="shared" si="2"/>
        <v>900</v>
      </c>
      <c r="K29" s="46">
        <f t="shared" si="3"/>
        <v>15</v>
      </c>
      <c r="L29" s="45">
        <f t="shared" si="4"/>
        <v>0</v>
      </c>
      <c r="M29" s="45"/>
      <c r="N29" s="53"/>
      <c r="O29" s="53">
        <f t="shared" si="6"/>
        <v>107</v>
      </c>
      <c r="P29" s="61">
        <f t="shared" si="7"/>
        <v>0.4166666666666667</v>
      </c>
      <c r="Q29" s="61">
        <f t="shared" si="5"/>
        <v>0.4166666666666667</v>
      </c>
      <c r="R29" s="61">
        <f t="shared" si="5"/>
        <v>0.4166666666666667</v>
      </c>
    </row>
    <row r="30" spans="2:18" s="44" customFormat="1" ht="12.75">
      <c r="B30" s="34" t="s">
        <v>42</v>
      </c>
      <c r="C30" s="15"/>
      <c r="D30" s="52">
        <v>6.7</v>
      </c>
      <c r="E30" s="16"/>
      <c r="F30" s="65">
        <v>18.1</v>
      </c>
      <c r="G30" s="45">
        <f t="shared" si="8"/>
        <v>12.899999999999999</v>
      </c>
      <c r="H30" s="46">
        <f t="shared" si="0"/>
        <v>0.6033333333333334</v>
      </c>
      <c r="I30" s="46">
        <f t="shared" si="1"/>
        <v>36.2</v>
      </c>
      <c r="J30" s="46">
        <f t="shared" si="2"/>
        <v>936.2</v>
      </c>
      <c r="K30" s="46">
        <f t="shared" si="3"/>
        <v>15.603333333333333</v>
      </c>
      <c r="L30" s="45">
        <f t="shared" si="4"/>
        <v>0.02513888888888889</v>
      </c>
      <c r="M30" s="45"/>
      <c r="N30" s="53">
        <v>0.4</v>
      </c>
      <c r="O30" s="53">
        <f t="shared" si="6"/>
        <v>88.9</v>
      </c>
      <c r="P30" s="61">
        <f t="shared" si="7"/>
        <v>0.4370495495495495</v>
      </c>
      <c r="Q30" s="61">
        <f t="shared" si="5"/>
        <v>0.43552083333333336</v>
      </c>
      <c r="R30" s="61">
        <f t="shared" si="5"/>
        <v>0.43420542635658915</v>
      </c>
    </row>
    <row r="31" spans="2:18" s="44" customFormat="1" ht="12.75">
      <c r="B31" s="34" t="s">
        <v>43</v>
      </c>
      <c r="C31" s="15">
        <v>5</v>
      </c>
      <c r="D31" s="52"/>
      <c r="E31" s="16">
        <v>1.3</v>
      </c>
      <c r="F31" s="65"/>
      <c r="G31" s="45">
        <f t="shared" si="8"/>
        <v>31</v>
      </c>
      <c r="H31" s="46">
        <f t="shared" si="0"/>
        <v>0</v>
      </c>
      <c r="I31" s="46">
        <f t="shared" si="1"/>
        <v>0</v>
      </c>
      <c r="J31" s="46">
        <f t="shared" si="2"/>
        <v>900</v>
      </c>
      <c r="K31" s="46">
        <f t="shared" si="3"/>
        <v>15</v>
      </c>
      <c r="L31" s="45">
        <f t="shared" si="4"/>
        <v>0</v>
      </c>
      <c r="M31" s="45"/>
      <c r="N31" s="53"/>
      <c r="O31" s="53">
        <f t="shared" si="6"/>
        <v>107</v>
      </c>
      <c r="P31" s="61">
        <f t="shared" si="7"/>
        <v>0.4166666666666667</v>
      </c>
      <c r="Q31" s="61">
        <f aca="true" t="shared" si="10" ref="Q31:R50">($P$122*24+$F31/Q$121)/24</f>
        <v>0.4166666666666667</v>
      </c>
      <c r="R31" s="61">
        <f t="shared" si="10"/>
        <v>0.4166666666666667</v>
      </c>
    </row>
    <row r="32" spans="2:18" s="44" customFormat="1" ht="12.75">
      <c r="B32" s="34" t="s">
        <v>44</v>
      </c>
      <c r="C32" s="11">
        <v>4</v>
      </c>
      <c r="D32" s="52"/>
      <c r="E32" s="12"/>
      <c r="F32" s="65">
        <v>23.6</v>
      </c>
      <c r="G32" s="45">
        <f t="shared" si="8"/>
        <v>7.399999999999999</v>
      </c>
      <c r="H32" s="46">
        <f t="shared" si="0"/>
        <v>0.7866666666666667</v>
      </c>
      <c r="I32" s="46">
        <f t="shared" si="1"/>
        <v>47.2</v>
      </c>
      <c r="J32" s="46">
        <f t="shared" si="2"/>
        <v>947.2</v>
      </c>
      <c r="K32" s="46">
        <f t="shared" si="3"/>
        <v>15.786666666666667</v>
      </c>
      <c r="L32" s="45">
        <f t="shared" si="4"/>
        <v>0.03277777777777778</v>
      </c>
      <c r="M32" s="45"/>
      <c r="N32" s="53">
        <v>5.5</v>
      </c>
      <c r="O32" s="53">
        <f t="shared" si="6"/>
        <v>83.4</v>
      </c>
      <c r="P32" s="61">
        <f t="shared" si="7"/>
        <v>0.4432432432432432</v>
      </c>
      <c r="Q32" s="61">
        <f t="shared" si="10"/>
        <v>0.44125</v>
      </c>
      <c r="R32" s="61">
        <f t="shared" si="10"/>
        <v>0.43953488372093025</v>
      </c>
    </row>
    <row r="33" spans="2:18" s="44" customFormat="1" ht="12.75">
      <c r="B33" s="34" t="s">
        <v>45</v>
      </c>
      <c r="C33" s="11"/>
      <c r="D33" s="52"/>
      <c r="E33" s="52"/>
      <c r="F33" s="65">
        <v>25.1</v>
      </c>
      <c r="G33" s="45">
        <f t="shared" si="8"/>
        <v>5.899999999999999</v>
      </c>
      <c r="H33" s="46">
        <f t="shared" si="0"/>
        <v>0.8366666666666667</v>
      </c>
      <c r="I33" s="46">
        <f t="shared" si="1"/>
        <v>50.2</v>
      </c>
      <c r="J33" s="46">
        <f t="shared" si="2"/>
        <v>950.2</v>
      </c>
      <c r="K33" s="46">
        <f t="shared" si="3"/>
        <v>15.836666666666668</v>
      </c>
      <c r="L33" s="45">
        <f t="shared" si="4"/>
        <v>0.034861111111111114</v>
      </c>
      <c r="M33" s="45"/>
      <c r="N33" s="53">
        <v>1.5</v>
      </c>
      <c r="O33" s="53">
        <f t="shared" si="6"/>
        <v>81.9</v>
      </c>
      <c r="P33" s="61">
        <f t="shared" si="7"/>
        <v>0.4449324324324324</v>
      </c>
      <c r="Q33" s="61">
        <f t="shared" si="10"/>
        <v>0.4428125</v>
      </c>
      <c r="R33" s="61">
        <f t="shared" si="10"/>
        <v>0.4409883720930233</v>
      </c>
    </row>
    <row r="34" spans="2:18" s="44" customFormat="1" ht="12.75">
      <c r="B34" s="34" t="s">
        <v>46</v>
      </c>
      <c r="C34" s="11"/>
      <c r="D34" s="52"/>
      <c r="E34" s="12"/>
      <c r="F34" s="65">
        <v>29.8</v>
      </c>
      <c r="G34" s="45">
        <f t="shared" si="8"/>
        <v>1.1999999999999993</v>
      </c>
      <c r="H34" s="46">
        <f t="shared" si="0"/>
        <v>0.9933333333333334</v>
      </c>
      <c r="I34" s="46">
        <f t="shared" si="1"/>
        <v>59.6</v>
      </c>
      <c r="J34" s="46">
        <f t="shared" si="2"/>
        <v>959.6</v>
      </c>
      <c r="K34" s="46">
        <f t="shared" si="3"/>
        <v>15.993333333333334</v>
      </c>
      <c r="L34" s="45">
        <f t="shared" si="4"/>
        <v>0.04138888888888889</v>
      </c>
      <c r="M34" s="45"/>
      <c r="N34" s="53">
        <v>4.7</v>
      </c>
      <c r="O34" s="53">
        <f t="shared" si="6"/>
        <v>77.2</v>
      </c>
      <c r="P34" s="61">
        <f t="shared" si="7"/>
        <v>0.45022522522522523</v>
      </c>
      <c r="Q34" s="61">
        <f t="shared" si="10"/>
        <v>0.4477083333333333</v>
      </c>
      <c r="R34" s="61">
        <f t="shared" si="10"/>
        <v>0.4455426356589147</v>
      </c>
    </row>
    <row r="35" spans="2:18" s="44" customFormat="1" ht="12.75">
      <c r="B35" s="34" t="s">
        <v>47</v>
      </c>
      <c r="C35" s="15">
        <v>5</v>
      </c>
      <c r="D35" s="52"/>
      <c r="E35" s="16"/>
      <c r="F35" s="65">
        <v>30</v>
      </c>
      <c r="G35" s="45">
        <f t="shared" si="8"/>
        <v>1</v>
      </c>
      <c r="H35" s="46">
        <f t="shared" si="0"/>
        <v>1</v>
      </c>
      <c r="I35" s="46">
        <f t="shared" si="1"/>
        <v>60</v>
      </c>
      <c r="J35" s="46">
        <f t="shared" si="2"/>
        <v>960</v>
      </c>
      <c r="K35" s="46">
        <f t="shared" si="3"/>
        <v>16</v>
      </c>
      <c r="L35" s="45">
        <f t="shared" si="4"/>
        <v>0.041666666666666664</v>
      </c>
      <c r="M35" s="45"/>
      <c r="N35" s="53">
        <v>0.2</v>
      </c>
      <c r="O35" s="53">
        <f t="shared" si="6"/>
        <v>77</v>
      </c>
      <c r="P35" s="61">
        <f t="shared" si="7"/>
        <v>0.45045045045045046</v>
      </c>
      <c r="Q35" s="61">
        <f t="shared" si="10"/>
        <v>0.4479166666666667</v>
      </c>
      <c r="R35" s="61">
        <f t="shared" si="10"/>
        <v>0.4457364341085271</v>
      </c>
    </row>
    <row r="36" spans="2:18" s="44" customFormat="1" ht="12.75">
      <c r="B36" s="62" t="s">
        <v>48</v>
      </c>
      <c r="C36" s="11">
        <v>4</v>
      </c>
      <c r="D36" s="52"/>
      <c r="E36" s="12"/>
      <c r="F36" s="65">
        <v>30.1</v>
      </c>
      <c r="G36" s="45">
        <f t="shared" si="8"/>
        <v>0.8999999999999986</v>
      </c>
      <c r="H36" s="46">
        <f t="shared" si="0"/>
        <v>1.0033333333333334</v>
      </c>
      <c r="I36" s="46">
        <f t="shared" si="1"/>
        <v>60.2</v>
      </c>
      <c r="J36" s="46">
        <f t="shared" si="2"/>
        <v>960.2</v>
      </c>
      <c r="K36" s="46">
        <f t="shared" si="3"/>
        <v>16.003333333333334</v>
      </c>
      <c r="L36" s="45">
        <f t="shared" si="4"/>
        <v>0.04180555555555556</v>
      </c>
      <c r="M36" s="45"/>
      <c r="N36" s="53">
        <v>0.1</v>
      </c>
      <c r="O36" s="53">
        <f t="shared" si="6"/>
        <v>76.9</v>
      </c>
      <c r="P36" s="61">
        <f t="shared" si="7"/>
        <v>0.45056306306306304</v>
      </c>
      <c r="Q36" s="61">
        <f t="shared" si="10"/>
        <v>0.4480208333333333</v>
      </c>
      <c r="R36" s="61">
        <f t="shared" si="10"/>
        <v>0.4458333333333333</v>
      </c>
    </row>
    <row r="37" spans="2:18" s="44" customFormat="1" ht="12.75">
      <c r="B37" s="34" t="s">
        <v>49</v>
      </c>
      <c r="C37" s="15">
        <v>4</v>
      </c>
      <c r="D37" s="52"/>
      <c r="E37" s="16"/>
      <c r="F37" s="65">
        <v>30.3</v>
      </c>
      <c r="G37" s="45">
        <f t="shared" si="8"/>
        <v>0.6999999999999993</v>
      </c>
      <c r="H37" s="46">
        <f t="shared" si="0"/>
        <v>1.01</v>
      </c>
      <c r="I37" s="46">
        <f t="shared" si="1"/>
        <v>60.6</v>
      </c>
      <c r="J37" s="46">
        <f t="shared" si="2"/>
        <v>960.6</v>
      </c>
      <c r="K37" s="46">
        <f t="shared" si="3"/>
        <v>16.01</v>
      </c>
      <c r="L37" s="45">
        <f t="shared" si="4"/>
        <v>0.042083333333333334</v>
      </c>
      <c r="M37" s="45"/>
      <c r="N37" s="53">
        <v>0.2</v>
      </c>
      <c r="O37" s="53">
        <f t="shared" si="6"/>
        <v>76.7</v>
      </c>
      <c r="P37" s="61">
        <f t="shared" si="7"/>
        <v>0.4507882882882883</v>
      </c>
      <c r="Q37" s="61">
        <f t="shared" si="10"/>
        <v>0.4482291666666667</v>
      </c>
      <c r="R37" s="61">
        <f t="shared" si="10"/>
        <v>0.4460271317829458</v>
      </c>
    </row>
    <row r="38" spans="2:18" s="44" customFormat="1" ht="12.75">
      <c r="B38" s="62" t="s">
        <v>54</v>
      </c>
      <c r="C38" s="15">
        <v>4</v>
      </c>
      <c r="D38" s="52"/>
      <c r="E38" s="16"/>
      <c r="F38" s="65">
        <v>30.5</v>
      </c>
      <c r="G38" s="45">
        <f t="shared" si="8"/>
        <v>0.5</v>
      </c>
      <c r="H38" s="46">
        <f t="shared" si="0"/>
        <v>1.0166666666666666</v>
      </c>
      <c r="I38" s="46">
        <f t="shared" si="1"/>
        <v>61</v>
      </c>
      <c r="J38" s="46">
        <f t="shared" si="2"/>
        <v>961</v>
      </c>
      <c r="K38" s="46">
        <f t="shared" si="3"/>
        <v>16.016666666666666</v>
      </c>
      <c r="L38" s="45">
        <f t="shared" si="4"/>
        <v>0.042361111111111106</v>
      </c>
      <c r="M38" s="45"/>
      <c r="N38" s="53">
        <v>0.2</v>
      </c>
      <c r="O38" s="53">
        <f t="shared" si="6"/>
        <v>76.5</v>
      </c>
      <c r="P38" s="61">
        <f t="shared" si="7"/>
        <v>0.45101351351351354</v>
      </c>
      <c r="Q38" s="61">
        <f t="shared" si="10"/>
        <v>0.4484375</v>
      </c>
      <c r="R38" s="61">
        <f t="shared" si="10"/>
        <v>0.44622093023255816</v>
      </c>
    </row>
    <row r="39" spans="2:18" s="44" customFormat="1" ht="12.75">
      <c r="B39" s="34" t="s">
        <v>55</v>
      </c>
      <c r="C39" s="15"/>
      <c r="D39" s="52"/>
      <c r="E39" s="16"/>
      <c r="F39" s="65">
        <v>30.7</v>
      </c>
      <c r="G39" s="45">
        <f t="shared" si="8"/>
        <v>0.3000000000000007</v>
      </c>
      <c r="H39" s="46">
        <f t="shared" si="0"/>
        <v>1.0233333333333332</v>
      </c>
      <c r="I39" s="46">
        <f t="shared" si="1"/>
        <v>61.39999999999999</v>
      </c>
      <c r="J39" s="46">
        <f t="shared" si="2"/>
        <v>961.4</v>
      </c>
      <c r="K39" s="46">
        <f t="shared" si="3"/>
        <v>16.023333333333333</v>
      </c>
      <c r="L39" s="45">
        <f t="shared" si="4"/>
        <v>0.042638888888888886</v>
      </c>
      <c r="M39" s="45"/>
      <c r="N39" s="53">
        <v>0.2</v>
      </c>
      <c r="O39" s="53">
        <f t="shared" si="6"/>
        <v>76.3</v>
      </c>
      <c r="P39" s="61">
        <f t="shared" si="7"/>
        <v>0.4512387387387387</v>
      </c>
      <c r="Q39" s="61">
        <f t="shared" si="10"/>
        <v>0.44864583333333335</v>
      </c>
      <c r="R39" s="61">
        <f t="shared" si="10"/>
        <v>0.4464147286821705</v>
      </c>
    </row>
    <row r="40" spans="2:18" s="44" customFormat="1" ht="12.75">
      <c r="B40" s="62" t="s">
        <v>56</v>
      </c>
      <c r="C40" s="15"/>
      <c r="D40" s="52"/>
      <c r="E40" s="16"/>
      <c r="F40" s="65">
        <v>31.4</v>
      </c>
      <c r="G40" s="45">
        <f t="shared" si="8"/>
        <v>-0.3999999999999986</v>
      </c>
      <c r="H40" s="46">
        <f t="shared" si="0"/>
        <v>1.0466666666666666</v>
      </c>
      <c r="I40" s="46">
        <f t="shared" si="1"/>
        <v>62.8</v>
      </c>
      <c r="J40" s="46">
        <f t="shared" si="2"/>
        <v>962.8</v>
      </c>
      <c r="K40" s="46">
        <f t="shared" si="3"/>
        <v>16.046666666666667</v>
      </c>
      <c r="L40" s="45">
        <f t="shared" si="4"/>
        <v>0.04361111111111111</v>
      </c>
      <c r="M40" s="45"/>
      <c r="N40" s="53">
        <v>0.7</v>
      </c>
      <c r="O40" s="53">
        <f t="shared" si="6"/>
        <v>75.6</v>
      </c>
      <c r="P40" s="61">
        <f t="shared" si="7"/>
        <v>0.452027027027027</v>
      </c>
      <c r="Q40" s="61">
        <f t="shared" si="10"/>
        <v>0.449375</v>
      </c>
      <c r="R40" s="61">
        <f t="shared" si="10"/>
        <v>0.44709302325581396</v>
      </c>
    </row>
    <row r="41" spans="2:18" s="44" customFormat="1" ht="12.75">
      <c r="B41" s="34" t="s">
        <v>57</v>
      </c>
      <c r="C41" s="15"/>
      <c r="D41" s="52"/>
      <c r="E41" s="16"/>
      <c r="F41" s="65">
        <v>31.7</v>
      </c>
      <c r="G41" s="45">
        <f t="shared" si="8"/>
        <v>-0.6999999999999993</v>
      </c>
      <c r="H41" s="46">
        <f t="shared" si="0"/>
        <v>1.0566666666666666</v>
      </c>
      <c r="I41" s="46">
        <f t="shared" si="1"/>
        <v>63.4</v>
      </c>
      <c r="J41" s="46">
        <f t="shared" si="2"/>
        <v>963.4</v>
      </c>
      <c r="K41" s="46">
        <f t="shared" si="3"/>
        <v>16.056666666666665</v>
      </c>
      <c r="L41" s="45">
        <f t="shared" si="4"/>
        <v>0.04402777777777778</v>
      </c>
      <c r="M41" s="45"/>
      <c r="N41" s="53">
        <v>0.3</v>
      </c>
      <c r="O41" s="53">
        <f t="shared" si="6"/>
        <v>75.3</v>
      </c>
      <c r="P41" s="61">
        <f t="shared" si="7"/>
        <v>0.4523648648648649</v>
      </c>
      <c r="Q41" s="61">
        <f t="shared" si="10"/>
        <v>0.4496875</v>
      </c>
      <c r="R41" s="61">
        <f t="shared" si="10"/>
        <v>0.44738372093023254</v>
      </c>
    </row>
    <row r="42" spans="2:18" s="44" customFormat="1" ht="12.75">
      <c r="B42" s="34" t="s">
        <v>58</v>
      </c>
      <c r="C42" s="15">
        <v>5</v>
      </c>
      <c r="D42" s="52"/>
      <c r="E42" s="16"/>
      <c r="F42" s="65">
        <v>32.4</v>
      </c>
      <c r="G42" s="45">
        <f t="shared" si="8"/>
        <v>-1.3999999999999986</v>
      </c>
      <c r="H42" s="46">
        <f t="shared" si="0"/>
        <v>1.0799999999999998</v>
      </c>
      <c r="I42" s="46">
        <f t="shared" si="1"/>
        <v>64.8</v>
      </c>
      <c r="J42" s="46">
        <f t="shared" si="2"/>
        <v>964.8</v>
      </c>
      <c r="K42" s="46">
        <f t="shared" si="3"/>
        <v>16.08</v>
      </c>
      <c r="L42" s="45">
        <f t="shared" si="4"/>
        <v>0.04499999999999999</v>
      </c>
      <c r="M42" s="45"/>
      <c r="N42" s="53">
        <v>0.7</v>
      </c>
      <c r="O42" s="53">
        <f t="shared" si="6"/>
        <v>74.6</v>
      </c>
      <c r="P42" s="61">
        <f t="shared" si="7"/>
        <v>0.4531531531531532</v>
      </c>
      <c r="Q42" s="61">
        <f t="shared" si="10"/>
        <v>0.4504166666666667</v>
      </c>
      <c r="R42" s="61">
        <f t="shared" si="10"/>
        <v>0.448062015503876</v>
      </c>
    </row>
    <row r="43" spans="2:18" s="44" customFormat="1" ht="12.75">
      <c r="B43" s="34" t="s">
        <v>50</v>
      </c>
      <c r="C43" s="11">
        <v>4</v>
      </c>
      <c r="D43" s="52"/>
      <c r="E43" s="12"/>
      <c r="F43" s="65">
        <v>33</v>
      </c>
      <c r="G43" s="45">
        <f t="shared" si="8"/>
        <v>-2</v>
      </c>
      <c r="H43" s="46">
        <f t="shared" si="0"/>
        <v>1.1</v>
      </c>
      <c r="I43" s="46">
        <f t="shared" si="1"/>
        <v>66</v>
      </c>
      <c r="J43" s="46">
        <f t="shared" si="2"/>
        <v>966</v>
      </c>
      <c r="K43" s="46">
        <f t="shared" si="3"/>
        <v>16.1</v>
      </c>
      <c r="L43" s="45">
        <f t="shared" si="4"/>
        <v>0.04583333333333334</v>
      </c>
      <c r="M43" s="45"/>
      <c r="N43" s="53">
        <v>0.6</v>
      </c>
      <c r="O43" s="53">
        <f t="shared" si="6"/>
        <v>74</v>
      </c>
      <c r="P43" s="61">
        <f t="shared" si="7"/>
        <v>0.4538288288288288</v>
      </c>
      <c r="Q43" s="61">
        <f t="shared" si="10"/>
        <v>0.4510416666666666</v>
      </c>
      <c r="R43" s="61">
        <f t="shared" si="10"/>
        <v>0.44864341085271314</v>
      </c>
    </row>
    <row r="44" spans="2:18" s="44" customFormat="1" ht="12.75">
      <c r="B44" s="34" t="s">
        <v>59</v>
      </c>
      <c r="C44" s="15">
        <v>4</v>
      </c>
      <c r="D44" s="16"/>
      <c r="E44" s="16"/>
      <c r="F44" s="65"/>
      <c r="G44" s="45">
        <f t="shared" si="8"/>
        <v>31</v>
      </c>
      <c r="H44" s="46">
        <f t="shared" si="0"/>
        <v>0</v>
      </c>
      <c r="I44" s="46">
        <f t="shared" si="1"/>
        <v>0</v>
      </c>
      <c r="J44" s="46">
        <f t="shared" si="2"/>
        <v>900</v>
      </c>
      <c r="K44" s="46">
        <f t="shared" si="3"/>
        <v>15</v>
      </c>
      <c r="L44" s="45">
        <f t="shared" si="4"/>
        <v>0</v>
      </c>
      <c r="M44" s="45"/>
      <c r="N44" s="53"/>
      <c r="O44" s="53">
        <f t="shared" si="6"/>
        <v>107</v>
      </c>
      <c r="P44" s="61">
        <f aca="true" t="shared" si="11" ref="P44:P79">($P$122*24+$F44/P$121)/24</f>
        <v>0.4166666666666667</v>
      </c>
      <c r="Q44" s="61">
        <f t="shared" si="10"/>
        <v>0.4166666666666667</v>
      </c>
      <c r="R44" s="61">
        <f t="shared" si="10"/>
        <v>0.4166666666666667</v>
      </c>
    </row>
    <row r="45" spans="2:18" s="44" customFormat="1" ht="12.75">
      <c r="B45" s="34" t="s">
        <v>51</v>
      </c>
      <c r="C45" s="15">
        <v>4</v>
      </c>
      <c r="D45" s="16">
        <v>3.7</v>
      </c>
      <c r="E45" s="16"/>
      <c r="F45" s="65">
        <v>34.7</v>
      </c>
      <c r="G45" s="45">
        <f t="shared" si="8"/>
        <v>-3.700000000000003</v>
      </c>
      <c r="H45" s="46">
        <f t="shared" si="0"/>
        <v>1.1566666666666667</v>
      </c>
      <c r="I45" s="46">
        <f t="shared" si="1"/>
        <v>69.4</v>
      </c>
      <c r="J45" s="46">
        <f t="shared" si="2"/>
        <v>969.4</v>
      </c>
      <c r="K45" s="46">
        <f t="shared" si="3"/>
        <v>16.156666666666666</v>
      </c>
      <c r="L45" s="45">
        <f t="shared" si="4"/>
        <v>0.04819444444444445</v>
      </c>
      <c r="M45" s="45"/>
      <c r="N45" s="53">
        <v>1.7</v>
      </c>
      <c r="O45" s="53">
        <f t="shared" si="6"/>
        <v>72.3</v>
      </c>
      <c r="P45" s="61">
        <f t="shared" si="11"/>
        <v>0.4557432432432433</v>
      </c>
      <c r="Q45" s="61">
        <f t="shared" si="10"/>
        <v>0.4528125</v>
      </c>
      <c r="R45" s="61">
        <f t="shared" si="10"/>
        <v>0.4502906976744186</v>
      </c>
    </row>
    <row r="46" spans="2:18" s="44" customFormat="1" ht="12.75">
      <c r="B46" s="34" t="s">
        <v>52</v>
      </c>
      <c r="C46" s="11"/>
      <c r="D46" s="52"/>
      <c r="E46" s="12"/>
      <c r="F46" s="65">
        <v>35.8</v>
      </c>
      <c r="G46" s="45">
        <f t="shared" si="8"/>
        <v>-4.799999999999997</v>
      </c>
      <c r="H46" s="46">
        <f t="shared" si="0"/>
        <v>1.1933333333333331</v>
      </c>
      <c r="I46" s="46">
        <f t="shared" si="1"/>
        <v>71.6</v>
      </c>
      <c r="J46" s="46">
        <f t="shared" si="2"/>
        <v>971.6</v>
      </c>
      <c r="K46" s="46">
        <f t="shared" si="3"/>
        <v>16.193333333333335</v>
      </c>
      <c r="L46" s="45">
        <f t="shared" si="4"/>
        <v>0.049722222222222216</v>
      </c>
      <c r="M46" s="45"/>
      <c r="N46" s="53">
        <v>1.1</v>
      </c>
      <c r="O46" s="53">
        <f t="shared" si="6"/>
        <v>71.2</v>
      </c>
      <c r="P46" s="61">
        <f t="shared" si="11"/>
        <v>0.456981981981982</v>
      </c>
      <c r="Q46" s="61">
        <f t="shared" si="10"/>
        <v>0.4539583333333333</v>
      </c>
      <c r="R46" s="61">
        <f t="shared" si="10"/>
        <v>0.4513565891472868</v>
      </c>
    </row>
    <row r="47" spans="2:18" s="44" customFormat="1" ht="22.5">
      <c r="B47" s="49" t="s">
        <v>61</v>
      </c>
      <c r="C47" s="11"/>
      <c r="D47" s="52"/>
      <c r="E47" s="12"/>
      <c r="F47" s="65"/>
      <c r="G47" s="45">
        <f t="shared" si="8"/>
        <v>31</v>
      </c>
      <c r="H47" s="46">
        <f t="shared" si="0"/>
        <v>0</v>
      </c>
      <c r="I47" s="46">
        <f t="shared" si="1"/>
        <v>0</v>
      </c>
      <c r="J47" s="46">
        <f t="shared" si="2"/>
        <v>900</v>
      </c>
      <c r="K47" s="46">
        <f t="shared" si="3"/>
        <v>15</v>
      </c>
      <c r="L47" s="45">
        <f t="shared" si="4"/>
        <v>0</v>
      </c>
      <c r="M47" s="45"/>
      <c r="N47" s="53"/>
      <c r="O47" s="53">
        <f t="shared" si="6"/>
        <v>107</v>
      </c>
      <c r="P47" s="61">
        <f t="shared" si="11"/>
        <v>0.4166666666666667</v>
      </c>
      <c r="Q47" s="61">
        <f t="shared" si="10"/>
        <v>0.4166666666666667</v>
      </c>
      <c r="R47" s="61">
        <f t="shared" si="10"/>
        <v>0.4166666666666667</v>
      </c>
    </row>
    <row r="48" spans="2:18" s="44" customFormat="1" ht="12.75">
      <c r="B48" s="34" t="s">
        <v>42</v>
      </c>
      <c r="C48" s="11"/>
      <c r="D48" s="52">
        <v>6.7</v>
      </c>
      <c r="E48" s="12"/>
      <c r="F48" s="65">
        <v>36.2</v>
      </c>
      <c r="G48" s="45">
        <f t="shared" si="8"/>
        <v>-5.200000000000003</v>
      </c>
      <c r="H48" s="46">
        <f t="shared" si="0"/>
        <v>1.2066666666666668</v>
      </c>
      <c r="I48" s="46">
        <f t="shared" si="1"/>
        <v>72.4</v>
      </c>
      <c r="J48" s="46">
        <f t="shared" si="2"/>
        <v>972.4</v>
      </c>
      <c r="K48" s="46">
        <f t="shared" si="3"/>
        <v>16.206666666666667</v>
      </c>
      <c r="L48" s="45">
        <f t="shared" si="4"/>
        <v>0.05027777777777778</v>
      </c>
      <c r="M48" s="45"/>
      <c r="N48" s="53">
        <v>0.4</v>
      </c>
      <c r="O48" s="53">
        <f t="shared" si="6"/>
        <v>70.8</v>
      </c>
      <c r="P48" s="61">
        <f t="shared" si="11"/>
        <v>0.4574324324324324</v>
      </c>
      <c r="Q48" s="61">
        <f t="shared" si="10"/>
        <v>0.454375</v>
      </c>
      <c r="R48" s="61">
        <f t="shared" si="10"/>
        <v>0.4517441860465116</v>
      </c>
    </row>
    <row r="49" spans="2:18" ht="12.75">
      <c r="B49" s="34" t="s">
        <v>43</v>
      </c>
      <c r="C49" s="15">
        <v>4</v>
      </c>
      <c r="D49" s="25"/>
      <c r="E49" s="25">
        <v>1.3</v>
      </c>
      <c r="F49" s="60"/>
      <c r="G49" s="58">
        <f t="shared" si="8"/>
        <v>31</v>
      </c>
      <c r="H49" s="59">
        <f t="shared" si="0"/>
        <v>0</v>
      </c>
      <c r="I49" s="59">
        <f t="shared" si="1"/>
        <v>0</v>
      </c>
      <c r="J49" s="59">
        <f t="shared" si="2"/>
        <v>900</v>
      </c>
      <c r="K49" s="59">
        <f t="shared" si="3"/>
        <v>15</v>
      </c>
      <c r="L49" s="58">
        <f t="shared" si="4"/>
        <v>0</v>
      </c>
      <c r="M49" s="58">
        <f>L49</f>
        <v>0</v>
      </c>
      <c r="N49" s="53"/>
      <c r="O49" s="55">
        <f t="shared" si="6"/>
        <v>107</v>
      </c>
      <c r="P49" s="43">
        <f t="shared" si="11"/>
        <v>0.4166666666666667</v>
      </c>
      <c r="Q49" s="43">
        <f t="shared" si="10"/>
        <v>0.4166666666666667</v>
      </c>
      <c r="R49" s="43">
        <f t="shared" si="10"/>
        <v>0.4166666666666667</v>
      </c>
    </row>
    <row r="50" spans="2:18" ht="12.75">
      <c r="B50" s="34" t="s">
        <v>44</v>
      </c>
      <c r="C50" s="15">
        <v>4</v>
      </c>
      <c r="D50" s="25"/>
      <c r="E50" s="25"/>
      <c r="F50" s="58">
        <v>41.7</v>
      </c>
      <c r="G50" s="58">
        <f t="shared" si="8"/>
        <v>-10.700000000000003</v>
      </c>
      <c r="H50" s="59">
        <f t="shared" si="0"/>
        <v>1.3900000000000001</v>
      </c>
      <c r="I50" s="59">
        <f t="shared" si="1"/>
        <v>83.4</v>
      </c>
      <c r="J50" s="59">
        <f t="shared" si="2"/>
        <v>983.4</v>
      </c>
      <c r="K50" s="59">
        <f t="shared" si="3"/>
        <v>16.39</v>
      </c>
      <c r="L50" s="58">
        <f t="shared" si="4"/>
        <v>0.05791666666666667</v>
      </c>
      <c r="M50" s="58"/>
      <c r="N50" s="53">
        <v>5.5</v>
      </c>
      <c r="O50" s="55">
        <f t="shared" si="6"/>
        <v>65.3</v>
      </c>
      <c r="P50" s="43">
        <f t="shared" si="11"/>
        <v>0.46362612612612614</v>
      </c>
      <c r="Q50" s="43">
        <f t="shared" si="10"/>
        <v>0.4601041666666667</v>
      </c>
      <c r="R50" s="43">
        <f t="shared" si="10"/>
        <v>0.4570736434108527</v>
      </c>
    </row>
    <row r="51" spans="2:18" ht="12.75">
      <c r="B51" s="34" t="s">
        <v>45</v>
      </c>
      <c r="C51" s="15"/>
      <c r="D51" s="25"/>
      <c r="E51" s="25"/>
      <c r="F51" s="52">
        <v>43.2</v>
      </c>
      <c r="G51" s="52">
        <f t="shared" si="8"/>
        <v>-12.200000000000003</v>
      </c>
      <c r="H51" s="53">
        <f t="shared" si="0"/>
        <v>1.4400000000000002</v>
      </c>
      <c r="I51" s="53">
        <f t="shared" si="1"/>
        <v>86.4</v>
      </c>
      <c r="J51" s="53">
        <f t="shared" si="2"/>
        <v>986.4</v>
      </c>
      <c r="K51" s="53">
        <f t="shared" si="3"/>
        <v>16.44</v>
      </c>
      <c r="L51" s="52">
        <f t="shared" si="4"/>
        <v>0.060000000000000005</v>
      </c>
      <c r="M51" s="52"/>
      <c r="N51" s="53">
        <v>1.5</v>
      </c>
      <c r="O51" s="53">
        <f aca="true" t="shared" si="12" ref="O51:O79">$F$120-F51</f>
        <v>63.8</v>
      </c>
      <c r="P51" s="61">
        <f t="shared" si="11"/>
        <v>0.46531531531531534</v>
      </c>
      <c r="Q51" s="61">
        <f aca="true" t="shared" si="13" ref="Q51:R70">($P$122*24+$F51/Q$121)/24</f>
        <v>0.46166666666666667</v>
      </c>
      <c r="R51" s="61">
        <f t="shared" si="13"/>
        <v>0.45852713178294574</v>
      </c>
    </row>
    <row r="52" spans="2:18" ht="12.75">
      <c r="B52" s="34" t="s">
        <v>46</v>
      </c>
      <c r="C52" s="15"/>
      <c r="D52" s="25"/>
      <c r="E52" s="25"/>
      <c r="F52" s="58">
        <v>47.9</v>
      </c>
      <c r="G52" s="58"/>
      <c r="H52" s="59"/>
      <c r="I52" s="59"/>
      <c r="J52" s="59"/>
      <c r="K52" s="59"/>
      <c r="L52" s="58"/>
      <c r="M52" s="58"/>
      <c r="N52" s="53">
        <v>4.7</v>
      </c>
      <c r="O52" s="55">
        <f t="shared" si="12"/>
        <v>59.1</v>
      </c>
      <c r="P52" s="43">
        <f t="shared" si="11"/>
        <v>0.4706081081081081</v>
      </c>
      <c r="Q52" s="43">
        <f t="shared" si="13"/>
        <v>0.4665625</v>
      </c>
      <c r="R52" s="43">
        <f t="shared" si="13"/>
        <v>0.46308139534883724</v>
      </c>
    </row>
    <row r="53" spans="2:18" ht="12.75">
      <c r="B53" s="34" t="s">
        <v>47</v>
      </c>
      <c r="C53" s="15">
        <v>5</v>
      </c>
      <c r="D53" s="25"/>
      <c r="E53" s="25"/>
      <c r="F53" s="58">
        <v>48.1</v>
      </c>
      <c r="G53" s="58"/>
      <c r="H53" s="59"/>
      <c r="I53" s="59"/>
      <c r="J53" s="59"/>
      <c r="K53" s="59"/>
      <c r="L53" s="58"/>
      <c r="M53" s="58"/>
      <c r="N53" s="53">
        <v>0.2</v>
      </c>
      <c r="O53" s="55">
        <f t="shared" si="12"/>
        <v>58.9</v>
      </c>
      <c r="P53" s="43">
        <f t="shared" si="11"/>
        <v>0.4708333333333334</v>
      </c>
      <c r="Q53" s="43">
        <f t="shared" si="13"/>
        <v>0.46677083333333336</v>
      </c>
      <c r="R53" s="43">
        <f t="shared" si="13"/>
        <v>0.4632751937984496</v>
      </c>
    </row>
    <row r="54" spans="2:18" ht="12.75">
      <c r="B54" s="62" t="s">
        <v>48</v>
      </c>
      <c r="C54" s="11">
        <v>4</v>
      </c>
      <c r="D54" s="63"/>
      <c r="E54" s="63"/>
      <c r="F54" s="58">
        <v>48.2</v>
      </c>
      <c r="G54" s="58"/>
      <c r="H54" s="59"/>
      <c r="I54" s="59"/>
      <c r="J54" s="59"/>
      <c r="K54" s="59"/>
      <c r="L54" s="58"/>
      <c r="M54" s="58"/>
      <c r="N54" s="53">
        <v>0.1</v>
      </c>
      <c r="O54" s="55">
        <f t="shared" si="12"/>
        <v>58.8</v>
      </c>
      <c r="P54" s="43">
        <f t="shared" si="11"/>
        <v>0.47094594594594597</v>
      </c>
      <c r="Q54" s="43">
        <f t="shared" si="13"/>
        <v>0.466875</v>
      </c>
      <c r="R54" s="43">
        <f t="shared" si="13"/>
        <v>0.4633720930232558</v>
      </c>
    </row>
    <row r="55" spans="2:18" s="44" customFormat="1" ht="12.75">
      <c r="B55" s="34" t="s">
        <v>49</v>
      </c>
      <c r="C55" s="15">
        <v>4</v>
      </c>
      <c r="D55" s="25"/>
      <c r="E55" s="25"/>
      <c r="F55" s="41">
        <v>48.4</v>
      </c>
      <c r="G55" s="41"/>
      <c r="H55" s="42"/>
      <c r="I55" s="42"/>
      <c r="J55" s="42"/>
      <c r="K55" s="42"/>
      <c r="L55" s="41"/>
      <c r="M55" s="41"/>
      <c r="N55" s="53">
        <v>0.2</v>
      </c>
      <c r="O55" s="55">
        <f t="shared" si="12"/>
        <v>58.6</v>
      </c>
      <c r="P55" s="43">
        <f t="shared" si="11"/>
        <v>0.4711711711711712</v>
      </c>
      <c r="Q55" s="43">
        <f t="shared" si="13"/>
        <v>0.46708333333333335</v>
      </c>
      <c r="R55" s="43">
        <f t="shared" si="13"/>
        <v>0.4635658914728682</v>
      </c>
    </row>
    <row r="56" spans="2:18" s="44" customFormat="1" ht="12.75">
      <c r="B56" s="62" t="s">
        <v>54</v>
      </c>
      <c r="C56" s="15"/>
      <c r="D56" s="25"/>
      <c r="E56" s="25"/>
      <c r="F56" s="41">
        <v>48.6</v>
      </c>
      <c r="G56" s="41"/>
      <c r="H56" s="42"/>
      <c r="I56" s="42"/>
      <c r="J56" s="42"/>
      <c r="K56" s="42"/>
      <c r="L56" s="41"/>
      <c r="M56" s="41"/>
      <c r="N56" s="53">
        <v>0.2</v>
      </c>
      <c r="O56" s="55">
        <f t="shared" si="12"/>
        <v>58.4</v>
      </c>
      <c r="P56" s="43">
        <f t="shared" si="11"/>
        <v>0.47139639639639636</v>
      </c>
      <c r="Q56" s="43">
        <f t="shared" si="13"/>
        <v>0.46729166666666666</v>
      </c>
      <c r="R56" s="43">
        <f t="shared" si="13"/>
        <v>0.4637596899224807</v>
      </c>
    </row>
    <row r="57" spans="2:18" s="44" customFormat="1" ht="12.75">
      <c r="B57" s="34" t="s">
        <v>55</v>
      </c>
      <c r="C57" s="15"/>
      <c r="D57" s="25"/>
      <c r="E57" s="25"/>
      <c r="F57" s="41">
        <v>48.8</v>
      </c>
      <c r="G57" s="41"/>
      <c r="H57" s="42"/>
      <c r="I57" s="42"/>
      <c r="J57" s="42"/>
      <c r="K57" s="42"/>
      <c r="L57" s="41"/>
      <c r="M57" s="41"/>
      <c r="N57" s="53">
        <v>0.2</v>
      </c>
      <c r="O57" s="55">
        <f t="shared" si="12"/>
        <v>58.2</v>
      </c>
      <c r="P57" s="43">
        <f t="shared" si="11"/>
        <v>0.4716216216216216</v>
      </c>
      <c r="Q57" s="43">
        <f t="shared" si="13"/>
        <v>0.4675</v>
      </c>
      <c r="R57" s="43">
        <f t="shared" si="13"/>
        <v>0.46395348837209305</v>
      </c>
    </row>
    <row r="58" spans="2:18" s="44" customFormat="1" ht="12.75">
      <c r="B58" s="62" t="s">
        <v>56</v>
      </c>
      <c r="C58" s="15"/>
      <c r="D58" s="25"/>
      <c r="E58" s="25"/>
      <c r="F58" s="41">
        <v>49.5</v>
      </c>
      <c r="G58" s="41"/>
      <c r="H58" s="42"/>
      <c r="I58" s="42"/>
      <c r="J58" s="42"/>
      <c r="K58" s="42"/>
      <c r="L58" s="41"/>
      <c r="M58" s="41"/>
      <c r="N58" s="53">
        <v>0.7</v>
      </c>
      <c r="O58" s="55">
        <f t="shared" si="12"/>
        <v>57.5</v>
      </c>
      <c r="P58" s="43">
        <f t="shared" si="11"/>
        <v>0.47240990990990994</v>
      </c>
      <c r="Q58" s="43">
        <f t="shared" si="13"/>
        <v>0.4682291666666667</v>
      </c>
      <c r="R58" s="43">
        <f t="shared" si="13"/>
        <v>0.4646317829457364</v>
      </c>
    </row>
    <row r="59" spans="2:18" s="44" customFormat="1" ht="12.75">
      <c r="B59" s="34" t="s">
        <v>57</v>
      </c>
      <c r="C59" s="15"/>
      <c r="D59" s="25"/>
      <c r="E59" s="25"/>
      <c r="F59" s="41">
        <v>49.8</v>
      </c>
      <c r="G59" s="41"/>
      <c r="H59" s="42"/>
      <c r="I59" s="42"/>
      <c r="J59" s="42"/>
      <c r="K59" s="42"/>
      <c r="L59" s="41"/>
      <c r="M59" s="41"/>
      <c r="N59" s="53">
        <v>0.3</v>
      </c>
      <c r="O59" s="55">
        <f t="shared" si="12"/>
        <v>57.2</v>
      </c>
      <c r="P59" s="43">
        <f t="shared" si="11"/>
        <v>0.47274774774774775</v>
      </c>
      <c r="Q59" s="43">
        <f t="shared" si="13"/>
        <v>0.46854166666666663</v>
      </c>
      <c r="R59" s="43">
        <f t="shared" si="13"/>
        <v>0.46492248062015507</v>
      </c>
    </row>
    <row r="60" spans="2:18" s="44" customFormat="1" ht="12.75">
      <c r="B60" s="34" t="s">
        <v>58</v>
      </c>
      <c r="C60" s="15"/>
      <c r="D60" s="25"/>
      <c r="E60" s="25"/>
      <c r="F60" s="41">
        <v>50.5</v>
      </c>
      <c r="G60" s="41"/>
      <c r="H60" s="42"/>
      <c r="I60" s="42"/>
      <c r="J60" s="42"/>
      <c r="K60" s="42"/>
      <c r="L60" s="41"/>
      <c r="M60" s="41"/>
      <c r="N60" s="53">
        <v>0.7</v>
      </c>
      <c r="O60" s="55">
        <f t="shared" si="12"/>
        <v>56.5</v>
      </c>
      <c r="P60" s="43">
        <f t="shared" si="11"/>
        <v>0.47353603603603606</v>
      </c>
      <c r="Q60" s="43">
        <f t="shared" si="13"/>
        <v>0.4692708333333333</v>
      </c>
      <c r="R60" s="43">
        <f t="shared" si="13"/>
        <v>0.46560077519379844</v>
      </c>
    </row>
    <row r="61" spans="2:18" s="44" customFormat="1" ht="12.75">
      <c r="B61" s="34" t="s">
        <v>50</v>
      </c>
      <c r="C61" s="15"/>
      <c r="D61" s="25"/>
      <c r="E61" s="25"/>
      <c r="F61" s="41">
        <v>51.1</v>
      </c>
      <c r="G61" s="41"/>
      <c r="H61" s="42"/>
      <c r="I61" s="42"/>
      <c r="J61" s="42"/>
      <c r="K61" s="42"/>
      <c r="L61" s="41"/>
      <c r="M61" s="41"/>
      <c r="N61" s="53">
        <v>0.6</v>
      </c>
      <c r="O61" s="55">
        <f t="shared" si="12"/>
        <v>55.9</v>
      </c>
      <c r="P61" s="43">
        <f t="shared" si="11"/>
        <v>0.4742117117117117</v>
      </c>
      <c r="Q61" s="43">
        <f t="shared" si="13"/>
        <v>0.46989583333333335</v>
      </c>
      <c r="R61" s="43">
        <f t="shared" si="13"/>
        <v>0.46618217054263567</v>
      </c>
    </row>
    <row r="62" spans="2:18" s="44" customFormat="1" ht="12.75">
      <c r="B62" s="34" t="s">
        <v>59</v>
      </c>
      <c r="C62" s="15"/>
      <c r="D62" s="25"/>
      <c r="E62" s="25"/>
      <c r="F62" s="41"/>
      <c r="G62" s="41"/>
      <c r="H62" s="42"/>
      <c r="I62" s="42"/>
      <c r="J62" s="42"/>
      <c r="K62" s="42"/>
      <c r="L62" s="41"/>
      <c r="M62" s="41"/>
      <c r="N62" s="53"/>
      <c r="O62" s="55">
        <f t="shared" si="12"/>
        <v>107</v>
      </c>
      <c r="P62" s="43">
        <f t="shared" si="11"/>
        <v>0.4166666666666667</v>
      </c>
      <c r="Q62" s="43">
        <f t="shared" si="13"/>
        <v>0.4166666666666667</v>
      </c>
      <c r="R62" s="43">
        <f t="shared" si="13"/>
        <v>0.4166666666666667</v>
      </c>
    </row>
    <row r="63" spans="2:18" s="44" customFormat="1" ht="12.75">
      <c r="B63" s="34" t="s">
        <v>51</v>
      </c>
      <c r="C63" s="15"/>
      <c r="D63" s="25">
        <v>3.7</v>
      </c>
      <c r="E63" s="25"/>
      <c r="F63" s="41">
        <v>52.8</v>
      </c>
      <c r="G63" s="41"/>
      <c r="H63" s="42"/>
      <c r="I63" s="42"/>
      <c r="J63" s="42"/>
      <c r="K63" s="42"/>
      <c r="L63" s="41"/>
      <c r="M63" s="41"/>
      <c r="N63" s="53">
        <v>1.7</v>
      </c>
      <c r="O63" s="55">
        <f t="shared" si="12"/>
        <v>54.2</v>
      </c>
      <c r="P63" s="43">
        <f t="shared" si="11"/>
        <v>0.4761261261261261</v>
      </c>
      <c r="Q63" s="43">
        <f t="shared" si="13"/>
        <v>0.4716666666666667</v>
      </c>
      <c r="R63" s="43">
        <f t="shared" si="13"/>
        <v>0.4678294573643411</v>
      </c>
    </row>
    <row r="64" spans="2:18" s="44" customFormat="1" ht="12.75">
      <c r="B64" s="34" t="s">
        <v>52</v>
      </c>
      <c r="C64" s="15"/>
      <c r="D64" s="25"/>
      <c r="E64" s="25"/>
      <c r="F64" s="41">
        <v>53.9</v>
      </c>
      <c r="G64" s="41"/>
      <c r="H64" s="42"/>
      <c r="I64" s="42"/>
      <c r="J64" s="42"/>
      <c r="K64" s="42"/>
      <c r="L64" s="41"/>
      <c r="M64" s="41"/>
      <c r="N64" s="53">
        <v>1.1</v>
      </c>
      <c r="O64" s="55">
        <f t="shared" si="12"/>
        <v>53.1</v>
      </c>
      <c r="P64" s="43">
        <f t="shared" si="11"/>
        <v>0.4773648648648649</v>
      </c>
      <c r="Q64" s="43">
        <f t="shared" si="13"/>
        <v>0.4728125</v>
      </c>
      <c r="R64" s="43">
        <f t="shared" si="13"/>
        <v>0.46889534883720935</v>
      </c>
    </row>
    <row r="65" spans="2:18" ht="22.5">
      <c r="B65" s="49" t="s">
        <v>62</v>
      </c>
      <c r="C65" s="15">
        <v>4</v>
      </c>
      <c r="D65" s="25"/>
      <c r="E65" s="25"/>
      <c r="F65" s="58"/>
      <c r="G65" s="58"/>
      <c r="H65" s="59"/>
      <c r="I65" s="59"/>
      <c r="J65" s="59"/>
      <c r="K65" s="59"/>
      <c r="L65" s="58"/>
      <c r="M65" s="58"/>
      <c r="N65" s="53"/>
      <c r="O65" s="55">
        <f t="shared" si="12"/>
        <v>107</v>
      </c>
      <c r="P65" s="43">
        <f t="shared" si="11"/>
        <v>0.4166666666666667</v>
      </c>
      <c r="Q65" s="43">
        <f t="shared" si="13"/>
        <v>0.4166666666666667</v>
      </c>
      <c r="R65" s="43">
        <f t="shared" si="13"/>
        <v>0.4166666666666667</v>
      </c>
    </row>
    <row r="66" spans="2:18" ht="12.75">
      <c r="B66" s="34" t="s">
        <v>42</v>
      </c>
      <c r="C66" s="15"/>
      <c r="D66" s="25">
        <v>6.7</v>
      </c>
      <c r="E66" s="25"/>
      <c r="F66" s="58">
        <v>54.3</v>
      </c>
      <c r="G66" s="58"/>
      <c r="H66" s="59"/>
      <c r="I66" s="59"/>
      <c r="J66" s="59"/>
      <c r="K66" s="59"/>
      <c r="L66" s="58"/>
      <c r="M66" s="58"/>
      <c r="N66" s="53">
        <v>0.4</v>
      </c>
      <c r="O66" s="55">
        <f t="shared" si="12"/>
        <v>52.7</v>
      </c>
      <c r="P66" s="43">
        <f t="shared" si="11"/>
        <v>0.4778153153153153</v>
      </c>
      <c r="Q66" s="43">
        <f t="shared" si="13"/>
        <v>0.47322916666666665</v>
      </c>
      <c r="R66" s="43">
        <f t="shared" si="13"/>
        <v>0.4692829457364341</v>
      </c>
    </row>
    <row r="67" spans="2:18" ht="12.75">
      <c r="B67" s="34" t="s">
        <v>43</v>
      </c>
      <c r="C67" s="15"/>
      <c r="D67" s="25"/>
      <c r="E67" s="25">
        <v>1.3</v>
      </c>
      <c r="F67" s="58"/>
      <c r="G67" s="58"/>
      <c r="H67" s="59"/>
      <c r="I67" s="59"/>
      <c r="J67" s="59"/>
      <c r="K67" s="59"/>
      <c r="L67" s="58"/>
      <c r="M67" s="58"/>
      <c r="N67" s="53"/>
      <c r="O67" s="55">
        <f t="shared" si="12"/>
        <v>107</v>
      </c>
      <c r="P67" s="43">
        <f t="shared" si="11"/>
        <v>0.4166666666666667</v>
      </c>
      <c r="Q67" s="43">
        <f t="shared" si="13"/>
        <v>0.4166666666666667</v>
      </c>
      <c r="R67" s="43">
        <f t="shared" si="13"/>
        <v>0.4166666666666667</v>
      </c>
    </row>
    <row r="68" spans="2:18" ht="12.75">
      <c r="B68" s="34" t="s">
        <v>44</v>
      </c>
      <c r="C68" s="15"/>
      <c r="D68" s="25"/>
      <c r="E68" s="25"/>
      <c r="F68" s="58">
        <v>59.8</v>
      </c>
      <c r="G68" s="58"/>
      <c r="H68" s="59"/>
      <c r="I68" s="59"/>
      <c r="J68" s="59"/>
      <c r="K68" s="59"/>
      <c r="L68" s="58"/>
      <c r="M68" s="58"/>
      <c r="N68" s="53">
        <v>5.5</v>
      </c>
      <c r="O68" s="55">
        <f t="shared" si="12"/>
        <v>47.2</v>
      </c>
      <c r="P68" s="43">
        <f t="shared" si="11"/>
        <v>0.484009009009009</v>
      </c>
      <c r="Q68" s="43">
        <f t="shared" si="13"/>
        <v>0.4789583333333333</v>
      </c>
      <c r="R68" s="43">
        <f t="shared" si="13"/>
        <v>0.4746124031007752</v>
      </c>
    </row>
    <row r="69" spans="2:18" ht="12.75">
      <c r="B69" s="34" t="s">
        <v>45</v>
      </c>
      <c r="C69" s="15"/>
      <c r="D69" s="25"/>
      <c r="E69" s="25"/>
      <c r="F69" s="58">
        <v>61.3</v>
      </c>
      <c r="G69" s="58"/>
      <c r="H69" s="59"/>
      <c r="I69" s="59"/>
      <c r="J69" s="59"/>
      <c r="K69" s="59"/>
      <c r="L69" s="58"/>
      <c r="M69" s="58"/>
      <c r="N69" s="53">
        <v>1.5</v>
      </c>
      <c r="O69" s="55">
        <f t="shared" si="12"/>
        <v>45.7</v>
      </c>
      <c r="P69" s="43">
        <f t="shared" si="11"/>
        <v>0.4856981981981982</v>
      </c>
      <c r="Q69" s="43">
        <f t="shared" si="13"/>
        <v>0.48052083333333334</v>
      </c>
      <c r="R69" s="43">
        <f t="shared" si="13"/>
        <v>0.4760658914728682</v>
      </c>
    </row>
    <row r="70" spans="2:18" ht="12.75">
      <c r="B70" s="34" t="s">
        <v>46</v>
      </c>
      <c r="C70" s="15"/>
      <c r="D70" s="25"/>
      <c r="E70" s="25"/>
      <c r="F70" s="58">
        <v>66</v>
      </c>
      <c r="G70" s="58"/>
      <c r="H70" s="59"/>
      <c r="I70" s="59"/>
      <c r="J70" s="59"/>
      <c r="K70" s="59"/>
      <c r="L70" s="58"/>
      <c r="M70" s="58"/>
      <c r="N70" s="53">
        <v>4.7</v>
      </c>
      <c r="O70" s="55">
        <f t="shared" si="12"/>
        <v>41</v>
      </c>
      <c r="P70" s="43">
        <f t="shared" si="11"/>
        <v>0.490990990990991</v>
      </c>
      <c r="Q70" s="43">
        <f t="shared" si="13"/>
        <v>0.48541666666666666</v>
      </c>
      <c r="R70" s="43">
        <f t="shared" si="13"/>
        <v>0.48062015503875966</v>
      </c>
    </row>
    <row r="71" spans="2:18" ht="12.75">
      <c r="B71" s="34" t="s">
        <v>47</v>
      </c>
      <c r="C71" s="15"/>
      <c r="D71" s="25"/>
      <c r="E71" s="25"/>
      <c r="F71" s="58">
        <v>66.2</v>
      </c>
      <c r="G71" s="58"/>
      <c r="H71" s="59"/>
      <c r="I71" s="59"/>
      <c r="J71" s="59"/>
      <c r="K71" s="59"/>
      <c r="L71" s="58"/>
      <c r="M71" s="58"/>
      <c r="N71" s="53">
        <v>0.2</v>
      </c>
      <c r="O71" s="55">
        <f t="shared" si="12"/>
        <v>40.8</v>
      </c>
      <c r="P71" s="43">
        <f t="shared" si="11"/>
        <v>0.4912162162162162</v>
      </c>
      <c r="Q71" s="43">
        <f aca="true" t="shared" si="14" ref="Q71:R79">($P$122*24+$F71/Q$121)/24</f>
        <v>0.485625</v>
      </c>
      <c r="R71" s="43">
        <f t="shared" si="14"/>
        <v>0.48081395348837214</v>
      </c>
    </row>
    <row r="72" spans="2:18" ht="12.75">
      <c r="B72" s="62" t="s">
        <v>48</v>
      </c>
      <c r="C72" s="15"/>
      <c r="D72" s="25"/>
      <c r="E72" s="25"/>
      <c r="F72" s="58">
        <v>66.3</v>
      </c>
      <c r="G72" s="58"/>
      <c r="H72" s="59"/>
      <c r="I72" s="59"/>
      <c r="J72" s="59"/>
      <c r="K72" s="59"/>
      <c r="L72" s="58"/>
      <c r="M72" s="58"/>
      <c r="N72" s="53">
        <v>0.1</v>
      </c>
      <c r="O72" s="55">
        <f t="shared" si="12"/>
        <v>40.7</v>
      </c>
      <c r="P72" s="43">
        <f t="shared" si="11"/>
        <v>0.49132882882882883</v>
      </c>
      <c r="Q72" s="43">
        <f t="shared" si="14"/>
        <v>0.4857291666666667</v>
      </c>
      <c r="R72" s="43">
        <f t="shared" si="14"/>
        <v>0.4809108527131783</v>
      </c>
    </row>
    <row r="73" spans="2:18" ht="12.75">
      <c r="B73" s="34" t="s">
        <v>49</v>
      </c>
      <c r="C73" s="15"/>
      <c r="D73" s="25"/>
      <c r="E73" s="25"/>
      <c r="F73" s="58">
        <v>66.5</v>
      </c>
      <c r="G73" s="58"/>
      <c r="H73" s="59"/>
      <c r="I73" s="59"/>
      <c r="J73" s="59"/>
      <c r="K73" s="59"/>
      <c r="L73" s="58"/>
      <c r="M73" s="58"/>
      <c r="N73" s="53">
        <v>0.2</v>
      </c>
      <c r="O73" s="55">
        <f t="shared" si="12"/>
        <v>40.5</v>
      </c>
      <c r="P73" s="43">
        <f t="shared" si="11"/>
        <v>0.4915540540540541</v>
      </c>
      <c r="Q73" s="43">
        <f t="shared" si="14"/>
        <v>0.48593749999999997</v>
      </c>
      <c r="R73" s="43">
        <f t="shared" si="14"/>
        <v>0.4811046511627907</v>
      </c>
    </row>
    <row r="74" spans="2:18" ht="12.75">
      <c r="B74" s="62" t="s">
        <v>54</v>
      </c>
      <c r="C74" s="15"/>
      <c r="D74" s="25"/>
      <c r="E74" s="25"/>
      <c r="F74" s="58">
        <v>66.7</v>
      </c>
      <c r="G74" s="58"/>
      <c r="H74" s="59"/>
      <c r="I74" s="59"/>
      <c r="J74" s="59"/>
      <c r="K74" s="59"/>
      <c r="L74" s="58"/>
      <c r="M74" s="58"/>
      <c r="N74" s="53">
        <v>0.2</v>
      </c>
      <c r="O74" s="55">
        <f t="shared" si="12"/>
        <v>40.3</v>
      </c>
      <c r="P74" s="43">
        <f t="shared" si="11"/>
        <v>0.4917792792792793</v>
      </c>
      <c r="Q74" s="43">
        <f t="shared" si="14"/>
        <v>0.48614583333333333</v>
      </c>
      <c r="R74" s="43">
        <f t="shared" si="14"/>
        <v>0.4812984496124031</v>
      </c>
    </row>
    <row r="75" spans="2:18" ht="12.75">
      <c r="B75" s="34" t="s">
        <v>55</v>
      </c>
      <c r="C75" s="15"/>
      <c r="D75" s="25"/>
      <c r="E75" s="25"/>
      <c r="F75" s="58">
        <v>66.9</v>
      </c>
      <c r="G75" s="58"/>
      <c r="H75" s="59"/>
      <c r="I75" s="59"/>
      <c r="J75" s="59"/>
      <c r="K75" s="59"/>
      <c r="L75" s="58"/>
      <c r="M75" s="58"/>
      <c r="N75" s="53">
        <v>0.2</v>
      </c>
      <c r="O75" s="55">
        <f t="shared" si="12"/>
        <v>40.099999999999994</v>
      </c>
      <c r="P75" s="43">
        <f t="shared" si="11"/>
        <v>0.4920045045045045</v>
      </c>
      <c r="Q75" s="43">
        <f t="shared" si="14"/>
        <v>0.48635416666666664</v>
      </c>
      <c r="R75" s="43">
        <f t="shared" si="14"/>
        <v>0.48149224806201546</v>
      </c>
    </row>
    <row r="76" spans="2:18" ht="12.75">
      <c r="B76" s="62" t="s">
        <v>56</v>
      </c>
      <c r="C76" s="15"/>
      <c r="D76" s="25"/>
      <c r="E76" s="25"/>
      <c r="F76" s="58">
        <v>67.6</v>
      </c>
      <c r="G76" s="58"/>
      <c r="H76" s="59"/>
      <c r="I76" s="59"/>
      <c r="J76" s="59"/>
      <c r="K76" s="59"/>
      <c r="L76" s="58"/>
      <c r="M76" s="58"/>
      <c r="N76" s="53">
        <v>0.7</v>
      </c>
      <c r="O76" s="55">
        <f t="shared" si="12"/>
        <v>39.400000000000006</v>
      </c>
      <c r="P76" s="43">
        <f t="shared" si="11"/>
        <v>0.4927927927927928</v>
      </c>
      <c r="Q76" s="43">
        <f t="shared" si="14"/>
        <v>0.4870833333333333</v>
      </c>
      <c r="R76" s="43">
        <f t="shared" si="14"/>
        <v>0.4821705426356589</v>
      </c>
    </row>
    <row r="77" spans="2:18" ht="12.75">
      <c r="B77" s="34" t="s">
        <v>57</v>
      </c>
      <c r="C77" s="15"/>
      <c r="D77" s="25"/>
      <c r="E77" s="25"/>
      <c r="F77" s="58">
        <v>67.9</v>
      </c>
      <c r="G77" s="58"/>
      <c r="H77" s="59"/>
      <c r="I77" s="59"/>
      <c r="J77" s="59"/>
      <c r="K77" s="59"/>
      <c r="L77" s="58"/>
      <c r="M77" s="58"/>
      <c r="N77" s="53">
        <v>0.3</v>
      </c>
      <c r="O77" s="55">
        <f t="shared" si="12"/>
        <v>39.099999999999994</v>
      </c>
      <c r="P77" s="43">
        <f t="shared" si="11"/>
        <v>0.4931306306306307</v>
      </c>
      <c r="Q77" s="43">
        <f t="shared" si="14"/>
        <v>0.4873958333333333</v>
      </c>
      <c r="R77" s="43">
        <f t="shared" si="14"/>
        <v>0.4824612403100775</v>
      </c>
    </row>
    <row r="78" spans="2:18" ht="12.75">
      <c r="B78" s="34" t="s">
        <v>58</v>
      </c>
      <c r="C78" s="15"/>
      <c r="D78" s="25"/>
      <c r="E78" s="25"/>
      <c r="F78" s="52">
        <v>68.6</v>
      </c>
      <c r="G78" s="52"/>
      <c r="H78" s="53"/>
      <c r="I78" s="53"/>
      <c r="J78" s="53"/>
      <c r="K78" s="53"/>
      <c r="L78" s="52"/>
      <c r="M78" s="52"/>
      <c r="N78" s="53">
        <v>0.7</v>
      </c>
      <c r="O78" s="53">
        <f t="shared" si="12"/>
        <v>38.400000000000006</v>
      </c>
      <c r="P78" s="61">
        <f t="shared" si="11"/>
        <v>0.49391891891891887</v>
      </c>
      <c r="Q78" s="61">
        <f t="shared" si="14"/>
        <v>0.488125</v>
      </c>
      <c r="R78" s="61">
        <f t="shared" si="14"/>
        <v>0.4831395348837209</v>
      </c>
    </row>
    <row r="79" spans="2:18" ht="12.75">
      <c r="B79" s="34" t="s">
        <v>50</v>
      </c>
      <c r="C79" s="15"/>
      <c r="D79" s="25"/>
      <c r="E79" s="25"/>
      <c r="F79" s="52">
        <v>69.2</v>
      </c>
      <c r="G79" s="52"/>
      <c r="H79" s="53"/>
      <c r="I79" s="53"/>
      <c r="J79" s="53"/>
      <c r="K79" s="53"/>
      <c r="L79" s="52"/>
      <c r="M79" s="52"/>
      <c r="N79" s="53">
        <v>0.6</v>
      </c>
      <c r="O79" s="53">
        <f t="shared" si="12"/>
        <v>37.8</v>
      </c>
      <c r="P79" s="61">
        <f t="shared" si="11"/>
        <v>0.4945945945945946</v>
      </c>
      <c r="Q79" s="61">
        <f t="shared" si="14"/>
        <v>0.48875</v>
      </c>
      <c r="R79" s="61">
        <f t="shared" si="14"/>
        <v>0.4837209302325582</v>
      </c>
    </row>
    <row r="80" spans="2:18" ht="12.75">
      <c r="B80" s="34" t="s">
        <v>59</v>
      </c>
      <c r="C80" s="15"/>
      <c r="D80" s="25"/>
      <c r="E80" s="25"/>
      <c r="F80" s="58"/>
      <c r="G80" s="58"/>
      <c r="H80" s="59"/>
      <c r="I80" s="59"/>
      <c r="J80" s="59"/>
      <c r="K80" s="59"/>
      <c r="L80" s="58"/>
      <c r="M80" s="58"/>
      <c r="N80" s="53"/>
      <c r="O80" s="55"/>
      <c r="P80" s="43"/>
      <c r="Q80" s="43"/>
      <c r="R80" s="43"/>
    </row>
    <row r="81" spans="2:18" ht="12.75">
      <c r="B81" s="34" t="s">
        <v>51</v>
      </c>
      <c r="C81" s="15">
        <v>5</v>
      </c>
      <c r="D81" s="25">
        <v>3.7</v>
      </c>
      <c r="E81" s="25"/>
      <c r="F81" s="58">
        <v>70.9</v>
      </c>
      <c r="G81" s="58"/>
      <c r="H81" s="59"/>
      <c r="I81" s="59"/>
      <c r="J81" s="59"/>
      <c r="K81" s="59"/>
      <c r="L81" s="58"/>
      <c r="M81" s="58"/>
      <c r="N81" s="55">
        <v>1.7</v>
      </c>
      <c r="O81" s="55"/>
      <c r="P81" s="43"/>
      <c r="Q81" s="43"/>
      <c r="R81" s="43"/>
    </row>
    <row r="82" spans="2:18" ht="12.75">
      <c r="B82" s="34" t="s">
        <v>52</v>
      </c>
      <c r="C82" s="15"/>
      <c r="D82" s="15"/>
      <c r="E82" s="15"/>
      <c r="F82" s="25">
        <v>72</v>
      </c>
      <c r="G82" s="25"/>
      <c r="H82" s="26"/>
      <c r="I82" s="26"/>
      <c r="J82" s="26"/>
      <c r="K82" s="26"/>
      <c r="L82" s="25"/>
      <c r="M82" s="25"/>
      <c r="N82" s="24">
        <v>1.1</v>
      </c>
      <c r="O82" s="25"/>
      <c r="P82" s="27"/>
      <c r="Q82" s="27"/>
      <c r="R82" s="27"/>
    </row>
    <row r="83" spans="2:18" ht="22.5">
      <c r="B83" s="49" t="s">
        <v>63</v>
      </c>
      <c r="C83" s="15">
        <v>4</v>
      </c>
      <c r="D83" s="25"/>
      <c r="E83" s="25"/>
      <c r="F83" s="58"/>
      <c r="G83" s="58"/>
      <c r="H83" s="59"/>
      <c r="I83" s="59"/>
      <c r="J83" s="59"/>
      <c r="K83" s="59"/>
      <c r="L83" s="58"/>
      <c r="M83" s="58"/>
      <c r="N83" s="53"/>
      <c r="O83" s="55">
        <f aca="true" t="shared" si="15" ref="O83:O97">$F$120-F83</f>
        <v>107</v>
      </c>
      <c r="P83" s="43">
        <f aca="true" t="shared" si="16" ref="P83:R97">($P$122*24+$F83/P$121)/24</f>
        <v>0.4166666666666667</v>
      </c>
      <c r="Q83" s="43">
        <f t="shared" si="16"/>
        <v>0.4166666666666667</v>
      </c>
      <c r="R83" s="43">
        <f t="shared" si="16"/>
        <v>0.4166666666666667</v>
      </c>
    </row>
    <row r="84" spans="2:18" ht="12.75">
      <c r="B84" s="34" t="s">
        <v>42</v>
      </c>
      <c r="C84" s="15"/>
      <c r="D84" s="25">
        <v>6.7</v>
      </c>
      <c r="E84" s="25"/>
      <c r="F84" s="58">
        <v>72.4</v>
      </c>
      <c r="G84" s="58"/>
      <c r="H84" s="59"/>
      <c r="I84" s="59"/>
      <c r="J84" s="59"/>
      <c r="K84" s="59"/>
      <c r="L84" s="58"/>
      <c r="M84" s="58"/>
      <c r="N84" s="53">
        <v>0.4</v>
      </c>
      <c r="O84" s="55">
        <f t="shared" si="15"/>
        <v>34.599999999999994</v>
      </c>
      <c r="P84" s="43">
        <f t="shared" si="16"/>
        <v>0.4981981981981982</v>
      </c>
      <c r="Q84" s="43">
        <f t="shared" si="16"/>
        <v>0.4920833333333334</v>
      </c>
      <c r="R84" s="43">
        <f t="shared" si="16"/>
        <v>0.4868217054263566</v>
      </c>
    </row>
    <row r="85" spans="2:18" ht="12.75">
      <c r="B85" s="34" t="s">
        <v>43</v>
      </c>
      <c r="C85" s="15"/>
      <c r="D85" s="25"/>
      <c r="E85" s="25">
        <v>1.3</v>
      </c>
      <c r="F85" s="58"/>
      <c r="G85" s="58"/>
      <c r="H85" s="59"/>
      <c r="I85" s="59"/>
      <c r="J85" s="59"/>
      <c r="K85" s="59"/>
      <c r="L85" s="58"/>
      <c r="M85" s="58"/>
      <c r="N85" s="53"/>
      <c r="O85" s="55">
        <f t="shared" si="15"/>
        <v>107</v>
      </c>
      <c r="P85" s="43">
        <f t="shared" si="16"/>
        <v>0.4166666666666667</v>
      </c>
      <c r="Q85" s="43">
        <f t="shared" si="16"/>
        <v>0.4166666666666667</v>
      </c>
      <c r="R85" s="43">
        <f t="shared" si="16"/>
        <v>0.4166666666666667</v>
      </c>
    </row>
    <row r="86" spans="2:18" ht="12.75">
      <c r="B86" s="34" t="s">
        <v>44</v>
      </c>
      <c r="C86" s="15"/>
      <c r="D86" s="25"/>
      <c r="E86" s="25"/>
      <c r="F86" s="58">
        <v>77.9</v>
      </c>
      <c r="G86" s="58"/>
      <c r="H86" s="59"/>
      <c r="I86" s="59"/>
      <c r="J86" s="59"/>
      <c r="K86" s="59"/>
      <c r="L86" s="58"/>
      <c r="M86" s="58"/>
      <c r="N86" s="53">
        <v>5.5</v>
      </c>
      <c r="O86" s="55">
        <f t="shared" si="15"/>
        <v>29.099999999999994</v>
      </c>
      <c r="P86" s="43">
        <f t="shared" si="16"/>
        <v>0.5043918918918919</v>
      </c>
      <c r="Q86" s="43">
        <f t="shared" si="16"/>
        <v>0.4978125</v>
      </c>
      <c r="R86" s="43">
        <f t="shared" si="16"/>
        <v>0.49215116279069765</v>
      </c>
    </row>
    <row r="87" spans="2:18" ht="12.75">
      <c r="B87" s="34" t="s">
        <v>45</v>
      </c>
      <c r="C87" s="15"/>
      <c r="D87" s="25"/>
      <c r="E87" s="25"/>
      <c r="F87" s="58">
        <v>79.4</v>
      </c>
      <c r="G87" s="58"/>
      <c r="H87" s="59"/>
      <c r="I87" s="59"/>
      <c r="J87" s="59"/>
      <c r="K87" s="59"/>
      <c r="L87" s="58"/>
      <c r="M87" s="58"/>
      <c r="N87" s="53">
        <v>1.5</v>
      </c>
      <c r="O87" s="55">
        <f t="shared" si="15"/>
        <v>27.599999999999994</v>
      </c>
      <c r="P87" s="43">
        <f t="shared" si="16"/>
        <v>0.5060810810810811</v>
      </c>
      <c r="Q87" s="43">
        <f t="shared" si="16"/>
        <v>0.49937499999999996</v>
      </c>
      <c r="R87" s="43">
        <f t="shared" si="16"/>
        <v>0.49360465116279073</v>
      </c>
    </row>
    <row r="88" spans="2:18" ht="12.75">
      <c r="B88" s="34" t="s">
        <v>46</v>
      </c>
      <c r="C88" s="15"/>
      <c r="D88" s="25"/>
      <c r="E88" s="25"/>
      <c r="F88" s="58">
        <v>84.1</v>
      </c>
      <c r="G88" s="58"/>
      <c r="H88" s="59"/>
      <c r="I88" s="59"/>
      <c r="J88" s="59"/>
      <c r="K88" s="59"/>
      <c r="L88" s="58"/>
      <c r="M88" s="58"/>
      <c r="N88" s="53">
        <v>4.7</v>
      </c>
      <c r="O88" s="55">
        <f t="shared" si="15"/>
        <v>22.900000000000006</v>
      </c>
      <c r="P88" s="43">
        <f t="shared" si="16"/>
        <v>0.5113738738738739</v>
      </c>
      <c r="Q88" s="43">
        <f t="shared" si="16"/>
        <v>0.5042708333333333</v>
      </c>
      <c r="R88" s="43">
        <f t="shared" si="16"/>
        <v>0.4981589147286822</v>
      </c>
    </row>
    <row r="89" spans="2:18" ht="12.75">
      <c r="B89" s="34" t="s">
        <v>47</v>
      </c>
      <c r="C89" s="15"/>
      <c r="D89" s="25"/>
      <c r="E89" s="25"/>
      <c r="F89" s="58">
        <v>84.3</v>
      </c>
      <c r="G89" s="58"/>
      <c r="H89" s="59"/>
      <c r="I89" s="59"/>
      <c r="J89" s="59"/>
      <c r="K89" s="59"/>
      <c r="L89" s="58"/>
      <c r="M89" s="58"/>
      <c r="N89" s="53">
        <v>0.2</v>
      </c>
      <c r="O89" s="55">
        <f t="shared" si="15"/>
        <v>22.700000000000003</v>
      </c>
      <c r="P89" s="43">
        <f t="shared" si="16"/>
        <v>0.5115990990990991</v>
      </c>
      <c r="Q89" s="43">
        <f t="shared" si="16"/>
        <v>0.5044791666666667</v>
      </c>
      <c r="R89" s="43">
        <f t="shared" si="16"/>
        <v>0.49835271317829455</v>
      </c>
    </row>
    <row r="90" spans="2:18" ht="12.75">
      <c r="B90" s="62" t="s">
        <v>48</v>
      </c>
      <c r="C90" s="15"/>
      <c r="D90" s="25"/>
      <c r="E90" s="25"/>
      <c r="F90" s="58">
        <v>84.4</v>
      </c>
      <c r="G90" s="58"/>
      <c r="H90" s="59"/>
      <c r="I90" s="59"/>
      <c r="J90" s="59"/>
      <c r="K90" s="59"/>
      <c r="L90" s="58"/>
      <c r="M90" s="58"/>
      <c r="N90" s="53">
        <v>0.1</v>
      </c>
      <c r="O90" s="55">
        <f t="shared" si="15"/>
        <v>22.599999999999994</v>
      </c>
      <c r="P90" s="43">
        <f t="shared" si="16"/>
        <v>0.5117117117117117</v>
      </c>
      <c r="Q90" s="43">
        <f t="shared" si="16"/>
        <v>0.5045833333333333</v>
      </c>
      <c r="R90" s="43">
        <f t="shared" si="16"/>
        <v>0.49844961240310076</v>
      </c>
    </row>
    <row r="91" spans="2:18" ht="12.75">
      <c r="B91" s="34" t="s">
        <v>49</v>
      </c>
      <c r="C91" s="15"/>
      <c r="D91" s="25"/>
      <c r="E91" s="25"/>
      <c r="F91" s="58">
        <v>84.6</v>
      </c>
      <c r="G91" s="58"/>
      <c r="H91" s="59"/>
      <c r="I91" s="59"/>
      <c r="J91" s="59"/>
      <c r="K91" s="59"/>
      <c r="L91" s="58"/>
      <c r="M91" s="58"/>
      <c r="N91" s="53">
        <v>0.2</v>
      </c>
      <c r="O91" s="55">
        <f t="shared" si="15"/>
        <v>22.400000000000006</v>
      </c>
      <c r="P91" s="43">
        <f t="shared" si="16"/>
        <v>0.511936936936937</v>
      </c>
      <c r="Q91" s="43">
        <f t="shared" si="16"/>
        <v>0.5047916666666666</v>
      </c>
      <c r="R91" s="43">
        <f t="shared" si="16"/>
        <v>0.49864341085271313</v>
      </c>
    </row>
    <row r="92" spans="2:18" ht="12.75">
      <c r="B92" s="62" t="s">
        <v>54</v>
      </c>
      <c r="C92" s="15"/>
      <c r="D92" s="25"/>
      <c r="E92" s="25"/>
      <c r="F92" s="58">
        <v>84.8</v>
      </c>
      <c r="G92" s="58"/>
      <c r="H92" s="59"/>
      <c r="I92" s="59"/>
      <c r="J92" s="59"/>
      <c r="K92" s="59"/>
      <c r="L92" s="58"/>
      <c r="M92" s="58"/>
      <c r="N92" s="53">
        <v>0.2</v>
      </c>
      <c r="O92" s="55">
        <f t="shared" si="15"/>
        <v>22.200000000000003</v>
      </c>
      <c r="P92" s="43">
        <f t="shared" si="16"/>
        <v>0.5121621621621621</v>
      </c>
      <c r="Q92" s="43">
        <f t="shared" si="16"/>
        <v>0.505</v>
      </c>
      <c r="R92" s="43">
        <f t="shared" si="16"/>
        <v>0.4988372093023256</v>
      </c>
    </row>
    <row r="93" spans="2:18" ht="12.75">
      <c r="B93" s="34" t="s">
        <v>55</v>
      </c>
      <c r="C93" s="15"/>
      <c r="D93" s="25"/>
      <c r="E93" s="25"/>
      <c r="F93" s="58">
        <v>85</v>
      </c>
      <c r="G93" s="58"/>
      <c r="H93" s="59"/>
      <c r="I93" s="59"/>
      <c r="J93" s="59"/>
      <c r="K93" s="59"/>
      <c r="L93" s="58"/>
      <c r="M93" s="58"/>
      <c r="N93" s="53">
        <v>0.2</v>
      </c>
      <c r="O93" s="55">
        <f t="shared" si="15"/>
        <v>22</v>
      </c>
      <c r="P93" s="43">
        <f t="shared" si="16"/>
        <v>0.5123873873873874</v>
      </c>
      <c r="Q93" s="43">
        <f t="shared" si="16"/>
        <v>0.5052083333333334</v>
      </c>
      <c r="R93" s="43">
        <f t="shared" si="16"/>
        <v>0.499031007751938</v>
      </c>
    </row>
    <row r="94" spans="2:18" ht="12.75">
      <c r="B94" s="62" t="s">
        <v>56</v>
      </c>
      <c r="C94" s="15"/>
      <c r="D94" s="25"/>
      <c r="E94" s="25"/>
      <c r="F94" s="58">
        <v>85.7</v>
      </c>
      <c r="G94" s="58"/>
      <c r="H94" s="59"/>
      <c r="I94" s="59"/>
      <c r="J94" s="59"/>
      <c r="K94" s="59"/>
      <c r="L94" s="58"/>
      <c r="M94" s="58"/>
      <c r="N94" s="53">
        <v>0.7</v>
      </c>
      <c r="O94" s="55">
        <f t="shared" si="15"/>
        <v>21.299999999999997</v>
      </c>
      <c r="P94" s="43">
        <f t="shared" si="16"/>
        <v>0.5131756756756757</v>
      </c>
      <c r="Q94" s="43">
        <f t="shared" si="16"/>
        <v>0.5059375</v>
      </c>
      <c r="R94" s="43">
        <f t="shared" si="16"/>
        <v>0.4997093023255814</v>
      </c>
    </row>
    <row r="95" spans="2:18" ht="12.75">
      <c r="B95" s="34" t="s">
        <v>57</v>
      </c>
      <c r="C95" s="15"/>
      <c r="D95" s="25"/>
      <c r="E95" s="25"/>
      <c r="F95" s="58">
        <v>86</v>
      </c>
      <c r="G95" s="58"/>
      <c r="H95" s="59"/>
      <c r="I95" s="59"/>
      <c r="J95" s="59"/>
      <c r="K95" s="59"/>
      <c r="L95" s="58"/>
      <c r="M95" s="58"/>
      <c r="N95" s="53">
        <v>0.3</v>
      </c>
      <c r="O95" s="55">
        <f t="shared" si="15"/>
        <v>21</v>
      </c>
      <c r="P95" s="43">
        <f t="shared" si="16"/>
        <v>0.5135135135135135</v>
      </c>
      <c r="Q95" s="43">
        <f t="shared" si="16"/>
        <v>0.50625</v>
      </c>
      <c r="R95" s="43">
        <f t="shared" si="16"/>
        <v>0.5</v>
      </c>
    </row>
    <row r="96" spans="2:18" ht="12.75">
      <c r="B96" s="34" t="s">
        <v>58</v>
      </c>
      <c r="C96" s="15"/>
      <c r="D96" s="25"/>
      <c r="E96" s="25"/>
      <c r="F96" s="52">
        <v>86.7</v>
      </c>
      <c r="G96" s="52"/>
      <c r="H96" s="53"/>
      <c r="I96" s="53"/>
      <c r="J96" s="53"/>
      <c r="K96" s="53"/>
      <c r="L96" s="52"/>
      <c r="M96" s="52"/>
      <c r="N96" s="53">
        <v>0.7</v>
      </c>
      <c r="O96" s="53">
        <f t="shared" si="15"/>
        <v>20.299999999999997</v>
      </c>
      <c r="P96" s="61">
        <f t="shared" si="16"/>
        <v>0.5143018018018019</v>
      </c>
      <c r="Q96" s="61">
        <f t="shared" si="16"/>
        <v>0.5069791666666666</v>
      </c>
      <c r="R96" s="61">
        <f t="shared" si="16"/>
        <v>0.5006782945736434</v>
      </c>
    </row>
    <row r="97" spans="2:18" ht="12.75">
      <c r="B97" s="34" t="s">
        <v>50</v>
      </c>
      <c r="C97" s="15"/>
      <c r="D97" s="25"/>
      <c r="E97" s="25"/>
      <c r="F97" s="52">
        <v>87.3</v>
      </c>
      <c r="G97" s="52"/>
      <c r="H97" s="53"/>
      <c r="I97" s="53"/>
      <c r="J97" s="53"/>
      <c r="K97" s="53"/>
      <c r="L97" s="52"/>
      <c r="M97" s="52"/>
      <c r="N97" s="53">
        <v>0.6</v>
      </c>
      <c r="O97" s="53">
        <f t="shared" si="15"/>
        <v>19.700000000000003</v>
      </c>
      <c r="P97" s="61">
        <f t="shared" si="16"/>
        <v>0.5149774774774775</v>
      </c>
      <c r="Q97" s="61">
        <f t="shared" si="16"/>
        <v>0.5076041666666667</v>
      </c>
      <c r="R97" s="61">
        <f t="shared" si="16"/>
        <v>0.5012596899224806</v>
      </c>
    </row>
    <row r="98" spans="2:18" ht="12.75">
      <c r="B98" s="34" t="s">
        <v>59</v>
      </c>
      <c r="C98" s="15"/>
      <c r="D98" s="25"/>
      <c r="E98" s="25"/>
      <c r="F98" s="58"/>
      <c r="G98" s="58"/>
      <c r="H98" s="59"/>
      <c r="I98" s="59"/>
      <c r="J98" s="59"/>
      <c r="K98" s="59"/>
      <c r="L98" s="58"/>
      <c r="M98" s="58"/>
      <c r="N98" s="53"/>
      <c r="O98" s="55"/>
      <c r="P98" s="43"/>
      <c r="Q98" s="43"/>
      <c r="R98" s="43"/>
    </row>
    <row r="99" spans="2:18" ht="12.75">
      <c r="B99" s="34" t="s">
        <v>51</v>
      </c>
      <c r="C99" s="15">
        <v>5</v>
      </c>
      <c r="D99" s="25">
        <v>3.7</v>
      </c>
      <c r="E99" s="25"/>
      <c r="F99" s="58">
        <v>89</v>
      </c>
      <c r="G99" s="58"/>
      <c r="H99" s="59"/>
      <c r="I99" s="59"/>
      <c r="J99" s="59"/>
      <c r="K99" s="59"/>
      <c r="L99" s="58"/>
      <c r="M99" s="58"/>
      <c r="N99" s="55">
        <v>1.7</v>
      </c>
      <c r="O99" s="55"/>
      <c r="P99" s="43"/>
      <c r="Q99" s="43"/>
      <c r="R99" s="43"/>
    </row>
    <row r="100" spans="2:18" ht="12.75">
      <c r="B100" s="34" t="s">
        <v>52</v>
      </c>
      <c r="C100" s="15"/>
      <c r="D100" s="15"/>
      <c r="E100" s="15"/>
      <c r="F100" s="25">
        <v>90.1</v>
      </c>
      <c r="G100" s="25"/>
      <c r="H100" s="26"/>
      <c r="I100" s="26"/>
      <c r="J100" s="26"/>
      <c r="K100" s="26"/>
      <c r="L100" s="25"/>
      <c r="M100" s="25"/>
      <c r="N100" s="24">
        <v>1.1</v>
      </c>
      <c r="O100" s="25"/>
      <c r="P100" s="27"/>
      <c r="Q100" s="27"/>
      <c r="R100" s="27"/>
    </row>
    <row r="101" spans="2:18" ht="22.5">
      <c r="B101" s="49" t="s">
        <v>64</v>
      </c>
      <c r="C101" s="15">
        <v>4</v>
      </c>
      <c r="D101" s="25"/>
      <c r="E101" s="25"/>
      <c r="F101" s="58"/>
      <c r="G101" s="58"/>
      <c r="H101" s="59"/>
      <c r="I101" s="59"/>
      <c r="J101" s="59"/>
      <c r="K101" s="59"/>
      <c r="L101" s="58"/>
      <c r="M101" s="58"/>
      <c r="N101" s="53"/>
      <c r="O101" s="55">
        <f aca="true" t="shared" si="17" ref="O101:O113">$F$120-F101</f>
        <v>107</v>
      </c>
      <c r="P101" s="43">
        <f aca="true" t="shared" si="18" ref="P101:R113">($P$122*24+$F101/P$121)/24</f>
        <v>0.4166666666666667</v>
      </c>
      <c r="Q101" s="43">
        <f t="shared" si="18"/>
        <v>0.4166666666666667</v>
      </c>
      <c r="R101" s="43">
        <f t="shared" si="18"/>
        <v>0.4166666666666667</v>
      </c>
    </row>
    <row r="102" spans="2:18" ht="12.75">
      <c r="B102" s="34" t="s">
        <v>42</v>
      </c>
      <c r="C102" s="15"/>
      <c r="D102" s="25">
        <v>6.7</v>
      </c>
      <c r="E102" s="25"/>
      <c r="F102" s="58">
        <v>90.5</v>
      </c>
      <c r="G102" s="58"/>
      <c r="H102" s="59"/>
      <c r="I102" s="59"/>
      <c r="J102" s="59"/>
      <c r="K102" s="59"/>
      <c r="L102" s="58"/>
      <c r="M102" s="58"/>
      <c r="N102" s="53">
        <v>0.4</v>
      </c>
      <c r="O102" s="55">
        <f t="shared" si="17"/>
        <v>16.5</v>
      </c>
      <c r="P102" s="43">
        <f t="shared" si="18"/>
        <v>0.518581081081081</v>
      </c>
      <c r="Q102" s="43">
        <f t="shared" si="18"/>
        <v>0.5109374999999999</v>
      </c>
      <c r="R102" s="43">
        <f t="shared" si="18"/>
        <v>0.5043604651162791</v>
      </c>
    </row>
    <row r="103" spans="2:18" ht="12.75">
      <c r="B103" s="34" t="s">
        <v>43</v>
      </c>
      <c r="C103" s="15"/>
      <c r="D103" s="25"/>
      <c r="E103" s="25">
        <v>1.3</v>
      </c>
      <c r="F103" s="58"/>
      <c r="G103" s="58"/>
      <c r="H103" s="59"/>
      <c r="I103" s="59"/>
      <c r="J103" s="59"/>
      <c r="K103" s="59"/>
      <c r="L103" s="58"/>
      <c r="M103" s="58"/>
      <c r="N103" s="53"/>
      <c r="O103" s="55">
        <f t="shared" si="17"/>
        <v>107</v>
      </c>
      <c r="P103" s="43">
        <f t="shared" si="18"/>
        <v>0.4166666666666667</v>
      </c>
      <c r="Q103" s="43">
        <f t="shared" si="18"/>
        <v>0.4166666666666667</v>
      </c>
      <c r="R103" s="43">
        <f t="shared" si="18"/>
        <v>0.4166666666666667</v>
      </c>
    </row>
    <row r="104" spans="2:18" ht="12.75">
      <c r="B104" s="34" t="s">
        <v>44</v>
      </c>
      <c r="C104" s="15"/>
      <c r="D104" s="25"/>
      <c r="E104" s="25"/>
      <c r="F104" s="58">
        <v>96</v>
      </c>
      <c r="G104" s="58"/>
      <c r="H104" s="59"/>
      <c r="I104" s="59"/>
      <c r="J104" s="59"/>
      <c r="K104" s="59"/>
      <c r="L104" s="58"/>
      <c r="M104" s="58"/>
      <c r="N104" s="53">
        <v>5.5</v>
      </c>
      <c r="O104" s="55">
        <f t="shared" si="17"/>
        <v>11</v>
      </c>
      <c r="P104" s="43">
        <f t="shared" si="18"/>
        <v>0.5247747747747747</v>
      </c>
      <c r="Q104" s="43">
        <f t="shared" si="18"/>
        <v>0.5166666666666667</v>
      </c>
      <c r="R104" s="43">
        <f t="shared" si="18"/>
        <v>0.5096899224806202</v>
      </c>
    </row>
    <row r="105" spans="2:18" ht="12.75">
      <c r="B105" s="34" t="s">
        <v>45</v>
      </c>
      <c r="C105" s="15"/>
      <c r="D105" s="25"/>
      <c r="E105" s="25"/>
      <c r="F105" s="58">
        <v>97.5</v>
      </c>
      <c r="G105" s="58"/>
      <c r="H105" s="59"/>
      <c r="I105" s="59"/>
      <c r="J105" s="59"/>
      <c r="K105" s="59"/>
      <c r="L105" s="58"/>
      <c r="M105" s="58"/>
      <c r="N105" s="53">
        <v>1.5</v>
      </c>
      <c r="O105" s="55">
        <f t="shared" si="17"/>
        <v>9.5</v>
      </c>
      <c r="P105" s="43">
        <f t="shared" si="18"/>
        <v>0.526463963963964</v>
      </c>
      <c r="Q105" s="43">
        <f t="shared" si="18"/>
        <v>0.5182291666666666</v>
      </c>
      <c r="R105" s="43">
        <f t="shared" si="18"/>
        <v>0.5111434108527132</v>
      </c>
    </row>
    <row r="106" spans="2:18" ht="12.75">
      <c r="B106" s="34" t="s">
        <v>46</v>
      </c>
      <c r="C106" s="15"/>
      <c r="D106" s="25"/>
      <c r="E106" s="25"/>
      <c r="F106" s="58">
        <v>102.2</v>
      </c>
      <c r="G106" s="58"/>
      <c r="H106" s="59"/>
      <c r="I106" s="59"/>
      <c r="J106" s="59"/>
      <c r="K106" s="59"/>
      <c r="L106" s="58"/>
      <c r="M106" s="58"/>
      <c r="N106" s="53">
        <v>4.7</v>
      </c>
      <c r="O106" s="55">
        <f t="shared" si="17"/>
        <v>4.799999999999997</v>
      </c>
      <c r="P106" s="43">
        <f t="shared" si="18"/>
        <v>0.5317567567567568</v>
      </c>
      <c r="Q106" s="43">
        <f t="shared" si="18"/>
        <v>0.523125</v>
      </c>
      <c r="R106" s="43">
        <f t="shared" si="18"/>
        <v>0.5156976744186047</v>
      </c>
    </row>
    <row r="107" spans="2:18" ht="12.75">
      <c r="B107" s="34" t="s">
        <v>47</v>
      </c>
      <c r="C107" s="15"/>
      <c r="D107" s="25"/>
      <c r="E107" s="25"/>
      <c r="F107" s="58">
        <v>102.4</v>
      </c>
      <c r="G107" s="58"/>
      <c r="H107" s="59"/>
      <c r="I107" s="59"/>
      <c r="J107" s="59"/>
      <c r="K107" s="59"/>
      <c r="L107" s="58"/>
      <c r="M107" s="58"/>
      <c r="N107" s="53">
        <v>0.2</v>
      </c>
      <c r="O107" s="55">
        <f t="shared" si="17"/>
        <v>4.599999999999994</v>
      </c>
      <c r="P107" s="43">
        <f t="shared" si="18"/>
        <v>0.531981981981982</v>
      </c>
      <c r="Q107" s="43">
        <f t="shared" si="18"/>
        <v>0.5233333333333333</v>
      </c>
      <c r="R107" s="43">
        <f t="shared" si="18"/>
        <v>0.515891472868217</v>
      </c>
    </row>
    <row r="108" spans="2:18" ht="12.75">
      <c r="B108" s="62" t="s">
        <v>48</v>
      </c>
      <c r="C108" s="15"/>
      <c r="D108" s="25"/>
      <c r="E108" s="25"/>
      <c r="F108" s="58">
        <v>102.5</v>
      </c>
      <c r="G108" s="58"/>
      <c r="H108" s="59"/>
      <c r="I108" s="59"/>
      <c r="J108" s="59"/>
      <c r="K108" s="59"/>
      <c r="L108" s="58"/>
      <c r="M108" s="58"/>
      <c r="N108" s="53">
        <v>0.1</v>
      </c>
      <c r="O108" s="55">
        <f t="shared" si="17"/>
        <v>4.5</v>
      </c>
      <c r="P108" s="43">
        <f t="shared" si="18"/>
        <v>0.5320945945945946</v>
      </c>
      <c r="Q108" s="43">
        <f t="shared" si="18"/>
        <v>0.5234375</v>
      </c>
      <c r="R108" s="43">
        <f t="shared" si="18"/>
        <v>0.5159883720930233</v>
      </c>
    </row>
    <row r="109" spans="2:18" ht="12.75">
      <c r="B109" s="34" t="s">
        <v>49</v>
      </c>
      <c r="C109" s="15"/>
      <c r="D109" s="25"/>
      <c r="E109" s="25"/>
      <c r="F109" s="58">
        <v>102.7</v>
      </c>
      <c r="G109" s="58"/>
      <c r="H109" s="59"/>
      <c r="I109" s="59"/>
      <c r="J109" s="59"/>
      <c r="K109" s="59"/>
      <c r="L109" s="58"/>
      <c r="M109" s="58"/>
      <c r="N109" s="53">
        <v>0.2</v>
      </c>
      <c r="O109" s="55">
        <f t="shared" si="17"/>
        <v>4.299999999999997</v>
      </c>
      <c r="P109" s="43">
        <f t="shared" si="18"/>
        <v>0.5323198198198198</v>
      </c>
      <c r="Q109" s="43">
        <f t="shared" si="18"/>
        <v>0.5236458333333333</v>
      </c>
      <c r="R109" s="43">
        <f t="shared" si="18"/>
        <v>0.5161821705426356</v>
      </c>
    </row>
    <row r="110" spans="2:18" ht="12.75">
      <c r="B110" s="62" t="s">
        <v>54</v>
      </c>
      <c r="C110" s="15"/>
      <c r="D110" s="25"/>
      <c r="E110" s="25"/>
      <c r="F110" s="58">
        <v>102.9</v>
      </c>
      <c r="G110" s="58"/>
      <c r="H110" s="59"/>
      <c r="I110" s="59"/>
      <c r="J110" s="59"/>
      <c r="K110" s="59"/>
      <c r="L110" s="58"/>
      <c r="M110" s="58"/>
      <c r="N110" s="53">
        <v>0.2</v>
      </c>
      <c r="O110" s="55">
        <f t="shared" si="17"/>
        <v>4.099999999999994</v>
      </c>
      <c r="P110" s="43">
        <f t="shared" si="18"/>
        <v>0.5325450450450451</v>
      </c>
      <c r="Q110" s="43">
        <f t="shared" si="18"/>
        <v>0.5238541666666666</v>
      </c>
      <c r="R110" s="43">
        <f t="shared" si="18"/>
        <v>0.5163759689922481</v>
      </c>
    </row>
    <row r="111" spans="2:18" ht="12.75">
      <c r="B111" s="34" t="s">
        <v>55</v>
      </c>
      <c r="C111" s="15"/>
      <c r="D111" s="25"/>
      <c r="E111" s="25"/>
      <c r="F111" s="58">
        <v>103</v>
      </c>
      <c r="G111" s="58"/>
      <c r="H111" s="59"/>
      <c r="I111" s="59"/>
      <c r="J111" s="59"/>
      <c r="K111" s="59"/>
      <c r="L111" s="58"/>
      <c r="M111" s="58"/>
      <c r="N111" s="53">
        <v>0.2</v>
      </c>
      <c r="O111" s="55">
        <f t="shared" si="17"/>
        <v>4</v>
      </c>
      <c r="P111" s="43">
        <f t="shared" si="18"/>
        <v>0.5326576576576577</v>
      </c>
      <c r="Q111" s="43">
        <f t="shared" si="18"/>
        <v>0.5239583333333333</v>
      </c>
      <c r="R111" s="43">
        <f t="shared" si="18"/>
        <v>0.5164728682170542</v>
      </c>
    </row>
    <row r="112" spans="2:18" ht="12.75">
      <c r="B112" s="62" t="s">
        <v>56</v>
      </c>
      <c r="C112" s="15"/>
      <c r="D112" s="25"/>
      <c r="E112" s="25"/>
      <c r="F112" s="58">
        <v>103.7</v>
      </c>
      <c r="G112" s="58"/>
      <c r="H112" s="59"/>
      <c r="I112" s="59"/>
      <c r="J112" s="59"/>
      <c r="K112" s="59"/>
      <c r="L112" s="58"/>
      <c r="M112" s="58"/>
      <c r="N112" s="53">
        <v>0.7</v>
      </c>
      <c r="O112" s="55">
        <f t="shared" si="17"/>
        <v>3.299999999999997</v>
      </c>
      <c r="P112" s="43">
        <f t="shared" si="18"/>
        <v>0.533445945945946</v>
      </c>
      <c r="Q112" s="43">
        <f t="shared" si="18"/>
        <v>0.5246875000000001</v>
      </c>
      <c r="R112" s="43">
        <f t="shared" si="18"/>
        <v>0.5171511627906976</v>
      </c>
    </row>
    <row r="113" spans="2:18" ht="12.75">
      <c r="B113" s="34" t="s">
        <v>57</v>
      </c>
      <c r="C113" s="15"/>
      <c r="D113" s="25"/>
      <c r="E113" s="25"/>
      <c r="F113" s="58">
        <v>104</v>
      </c>
      <c r="G113" s="58"/>
      <c r="H113" s="59"/>
      <c r="I113" s="59"/>
      <c r="J113" s="59"/>
      <c r="K113" s="59"/>
      <c r="L113" s="58"/>
      <c r="M113" s="58"/>
      <c r="N113" s="53">
        <v>0.3</v>
      </c>
      <c r="O113" s="55">
        <f t="shared" si="17"/>
        <v>3</v>
      </c>
      <c r="P113" s="43">
        <f t="shared" si="18"/>
        <v>0.5337837837837838</v>
      </c>
      <c r="Q113" s="43">
        <f t="shared" si="18"/>
        <v>0.525</v>
      </c>
      <c r="R113" s="43">
        <f t="shared" si="18"/>
        <v>0.5174418604651163</v>
      </c>
    </row>
    <row r="114" spans="2:18" ht="12.75">
      <c r="B114" s="34" t="s">
        <v>66</v>
      </c>
      <c r="C114" s="15"/>
      <c r="D114" s="25">
        <v>18.1</v>
      </c>
      <c r="E114" s="25"/>
      <c r="F114" s="52"/>
      <c r="G114" s="52"/>
      <c r="H114" s="53"/>
      <c r="I114" s="53"/>
      <c r="J114" s="53"/>
      <c r="K114" s="53"/>
      <c r="L114" s="52"/>
      <c r="M114" s="52"/>
      <c r="N114" s="53"/>
      <c r="O114" s="53"/>
      <c r="P114" s="61"/>
      <c r="Q114" s="61"/>
      <c r="R114" s="61"/>
    </row>
    <row r="115" spans="2:18" ht="12.75">
      <c r="B115" s="34" t="s">
        <v>67</v>
      </c>
      <c r="C115" s="15"/>
      <c r="D115" s="25"/>
      <c r="E115" s="25"/>
      <c r="F115" s="52"/>
      <c r="G115" s="52"/>
      <c r="H115" s="53"/>
      <c r="I115" s="53"/>
      <c r="J115" s="53"/>
      <c r="K115" s="53"/>
      <c r="L115" s="52"/>
      <c r="M115" s="52"/>
      <c r="N115" s="53"/>
      <c r="O115" s="53"/>
      <c r="P115" s="61"/>
      <c r="Q115" s="61"/>
      <c r="R115" s="61"/>
    </row>
    <row r="116" spans="2:18" ht="12.75">
      <c r="B116" s="34" t="s">
        <v>68</v>
      </c>
      <c r="C116" s="15"/>
      <c r="D116" s="25"/>
      <c r="E116" s="25">
        <v>15.85</v>
      </c>
      <c r="F116" s="58">
        <v>107</v>
      </c>
      <c r="G116" s="58"/>
      <c r="H116" s="59"/>
      <c r="I116" s="59"/>
      <c r="J116" s="59"/>
      <c r="K116" s="59"/>
      <c r="L116" s="58"/>
      <c r="M116" s="58"/>
      <c r="N116" s="53">
        <v>3</v>
      </c>
      <c r="O116" s="55"/>
      <c r="P116" s="43"/>
      <c r="Q116" s="43"/>
      <c r="R116" s="43"/>
    </row>
    <row r="117" spans="2:18" ht="12.75">
      <c r="B117" s="34"/>
      <c r="C117" s="15">
        <v>5</v>
      </c>
      <c r="D117" s="25"/>
      <c r="E117" s="25"/>
      <c r="F117" s="58"/>
      <c r="G117" s="58"/>
      <c r="H117" s="59"/>
      <c r="I117" s="59"/>
      <c r="J117" s="59"/>
      <c r="K117" s="59"/>
      <c r="L117" s="58"/>
      <c r="M117" s="58"/>
      <c r="N117" s="55"/>
      <c r="O117" s="55"/>
      <c r="P117" s="43"/>
      <c r="Q117" s="43"/>
      <c r="R117" s="43"/>
    </row>
    <row r="118" spans="2:18" ht="12.75">
      <c r="B118" s="34"/>
      <c r="C118" s="15"/>
      <c r="D118" s="15"/>
      <c r="E118" s="15"/>
      <c r="F118" s="25"/>
      <c r="G118" s="25"/>
      <c r="H118" s="26"/>
      <c r="I118" s="26"/>
      <c r="J118" s="26"/>
      <c r="K118" s="26"/>
      <c r="L118" s="25"/>
      <c r="M118" s="25"/>
      <c r="N118" s="24"/>
      <c r="O118" s="25"/>
      <c r="P118" s="27"/>
      <c r="Q118" s="27"/>
      <c r="R118" s="27"/>
    </row>
    <row r="119" spans="2:18" ht="12.75">
      <c r="B119" s="35"/>
      <c r="C119" s="35"/>
      <c r="D119" s="35"/>
      <c r="E119" s="35"/>
      <c r="F119" s="36"/>
      <c r="G119" s="36"/>
      <c r="H119" s="37"/>
      <c r="I119" s="37"/>
      <c r="J119" s="37"/>
      <c r="K119" s="37"/>
      <c r="L119" s="36"/>
      <c r="M119" s="36"/>
      <c r="N119" s="38"/>
      <c r="O119" s="36"/>
      <c r="P119" s="39"/>
      <c r="Q119" s="39"/>
      <c r="R119" s="39"/>
    </row>
    <row r="120" spans="2:18" ht="12.75">
      <c r="B120" s="10" t="s">
        <v>5</v>
      </c>
      <c r="C120" s="18"/>
      <c r="D120" s="18"/>
      <c r="E120" s="18"/>
      <c r="F120" s="19">
        <v>107</v>
      </c>
      <c r="G120" s="20"/>
      <c r="H120" s="21"/>
      <c r="I120" s="21"/>
      <c r="J120" s="21"/>
      <c r="K120" s="21"/>
      <c r="L120" s="20"/>
      <c r="M120" s="22"/>
      <c r="N120" s="22"/>
      <c r="O120" s="22"/>
      <c r="P120" s="22"/>
      <c r="Q120" s="22"/>
      <c r="R120" s="22"/>
    </row>
    <row r="121" spans="2:18" ht="12.75">
      <c r="B121" s="5" t="s">
        <v>1</v>
      </c>
      <c r="C121" s="2"/>
      <c r="D121" s="2"/>
      <c r="E121" s="2"/>
      <c r="F121" s="2"/>
      <c r="G121" s="2"/>
      <c r="H121" s="3"/>
      <c r="I121" s="3"/>
      <c r="J121" s="3"/>
      <c r="K121" s="3"/>
      <c r="L121" s="2"/>
      <c r="M121" s="2"/>
      <c r="N121" s="2"/>
      <c r="O121" s="2"/>
      <c r="P121" s="2">
        <v>37</v>
      </c>
      <c r="Q121" s="2">
        <v>40</v>
      </c>
      <c r="R121" s="2">
        <v>43</v>
      </c>
    </row>
    <row r="122" spans="2:17" ht="12.75">
      <c r="B122" s="5" t="s">
        <v>2</v>
      </c>
      <c r="C122" s="2"/>
      <c r="D122" s="2"/>
      <c r="E122" s="2"/>
      <c r="F122" s="2"/>
      <c r="G122" s="2"/>
      <c r="H122" s="3"/>
      <c r="I122" s="3"/>
      <c r="J122" s="3"/>
      <c r="K122" s="3"/>
      <c r="L122" s="2"/>
      <c r="M122" s="2"/>
      <c r="N122" s="2"/>
      <c r="O122" s="2"/>
      <c r="P122" s="4">
        <v>0.4166666666666667</v>
      </c>
      <c r="Q122" s="2"/>
    </row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C.E.A. CAMP RODÓ</dc:creator>
  <cp:keywords/>
  <dc:description/>
  <cp:lastModifiedBy>Usuario</cp:lastModifiedBy>
  <cp:lastPrinted>2013-05-01T07:54:07Z</cp:lastPrinted>
  <dcterms:created xsi:type="dcterms:W3CDTF">2003-03-03T18:08:27Z</dcterms:created>
  <dcterms:modified xsi:type="dcterms:W3CDTF">2014-03-14T18:50:47Z</dcterms:modified>
  <cp:category/>
  <cp:version/>
  <cp:contentType/>
  <cp:contentStatus/>
</cp:coreProperties>
</file>